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51CBCDDD-EA09-41B3-A91B-B964B58A56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neign" sheetId="3" r:id="rId1"/>
    <sheet name="VSK" sheetId="5" r:id="rId2"/>
    <sheet name="Ferðamaður" sheetId="7" r:id="rId3"/>
    <sheet name="Vsk-1-2" sheetId="8" r:id="rId4"/>
    <sheet name="VSK-D-E" sheetId="9" r:id="rId5"/>
    <sheet name="Föll" sheetId="4" state="hidden" r:id="rId6"/>
    <sheet name="Gögn" sheetId="2" state="hidden" r:id="rId7"/>
    <sheet name="Símar" sheetId="6" state="hidden" r:id="rId8"/>
    <sheet name="Deildir" sheetId="10" state="hidden" r:id="rId9"/>
    <sheet name="Sheet6" sheetId="11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5" l="1"/>
  <c r="B10" i="5"/>
  <c r="G9" i="5"/>
  <c r="B9" i="5"/>
  <c r="C11" i="11"/>
  <c r="C9" i="11"/>
  <c r="C10" i="11"/>
  <c r="C8" i="11"/>
  <c r="C6" i="11"/>
  <c r="C5" i="11"/>
  <c r="C4" i="11"/>
  <c r="C3" i="11"/>
  <c r="C2" i="11"/>
  <c r="B25" i="11"/>
  <c r="D10" i="6" l="1"/>
  <c r="D11" i="6"/>
  <c r="D9" i="6"/>
  <c r="D4" i="6"/>
  <c r="D5" i="6"/>
  <c r="D3" i="6"/>
  <c r="G21" i="4" l="1"/>
  <c r="G20" i="4"/>
  <c r="G19" i="4"/>
  <c r="G18" i="4"/>
  <c r="G17" i="4"/>
  <c r="G16" i="4"/>
  <c r="G15" i="4"/>
  <c r="D8" i="4"/>
  <c r="D7" i="4"/>
  <c r="D6" i="4"/>
  <c r="D5" i="4"/>
  <c r="D4" i="4"/>
  <c r="D3" i="4"/>
  <c r="D2" i="4"/>
  <c r="P11" i="2" l="1"/>
  <c r="P12" i="2"/>
  <c r="P13" i="2"/>
  <c r="P14" i="2"/>
  <c r="O12" i="2"/>
  <c r="O13" i="2"/>
  <c r="O14" i="2"/>
  <c r="O11" i="2"/>
</calcChain>
</file>

<file path=xl/sharedStrings.xml><?xml version="1.0" encoding="utf-8"?>
<sst xmlns="http://schemas.openxmlformats.org/spreadsheetml/2006/main" count="780" uniqueCount="401">
  <si>
    <t>Dagsetning</t>
  </si>
  <si>
    <t>Vísitala neysluverðs</t>
  </si>
  <si>
    <t>Verðbólgumarkmið</t>
  </si>
  <si>
    <t>01.01.2009</t>
  </si>
  <si>
    <t>18,60</t>
  </si>
  <si>
    <t>2,50</t>
  </si>
  <si>
    <t>01.02.2009</t>
  </si>
  <si>
    <t>17,60</t>
  </si>
  <si>
    <t>01.03.2009</t>
  </si>
  <si>
    <t>15,20</t>
  </si>
  <si>
    <t>01.04.2009</t>
  </si>
  <si>
    <t>11,90</t>
  </si>
  <si>
    <t>01.05.2009</t>
  </si>
  <si>
    <t>11,60</t>
  </si>
  <si>
    <t>01.06.2009</t>
  </si>
  <si>
    <t>12,20</t>
  </si>
  <si>
    <t>01.07.2009</t>
  </si>
  <si>
    <t>11,30</t>
  </si>
  <si>
    <t>01.08.2009</t>
  </si>
  <si>
    <t>10,90</t>
  </si>
  <si>
    <t>01.09.2009</t>
  </si>
  <si>
    <t>10,80</t>
  </si>
  <si>
    <t>01.10.2009</t>
  </si>
  <si>
    <t>9,70</t>
  </si>
  <si>
    <t>01.11.2009</t>
  </si>
  <si>
    <t>8,60</t>
  </si>
  <si>
    <t>01.12.2009</t>
  </si>
  <si>
    <t>7,50</t>
  </si>
  <si>
    <t>01.01.2010</t>
  </si>
  <si>
    <t>6,60</t>
  </si>
  <si>
    <t>01.02.2010</t>
  </si>
  <si>
    <t>7,30</t>
  </si>
  <si>
    <t>01.03.2010</t>
  </si>
  <si>
    <t>8,50</t>
  </si>
  <si>
    <t>01.04.2010</t>
  </si>
  <si>
    <t>8,30</t>
  </si>
  <si>
    <t>01.05.2010</t>
  </si>
  <si>
    <t>01.06.2010</t>
  </si>
  <si>
    <t>5,70</t>
  </si>
  <si>
    <t>01.07.2010</t>
  </si>
  <si>
    <t>4,80</t>
  </si>
  <si>
    <t>01.08.2010</t>
  </si>
  <si>
    <t>4,50</t>
  </si>
  <si>
    <t>01.09.2010</t>
  </si>
  <si>
    <t>3,70</t>
  </si>
  <si>
    <t>01.10.2010</t>
  </si>
  <si>
    <t>3,30</t>
  </si>
  <si>
    <t>01.11.2010</t>
  </si>
  <si>
    <t>2,60</t>
  </si>
  <si>
    <t>01.12.2010</t>
  </si>
  <si>
    <t>01.01.2011</t>
  </si>
  <si>
    <t>1,80</t>
  </si>
  <si>
    <t>01.02.2011</t>
  </si>
  <si>
    <t>1,90</t>
  </si>
  <si>
    <t>01.03.2011</t>
  </si>
  <si>
    <t>2,30</t>
  </si>
  <si>
    <t>01.04.2011</t>
  </si>
  <si>
    <t>2,80</t>
  </si>
  <si>
    <t>01.05.2011</t>
  </si>
  <si>
    <t>3,40</t>
  </si>
  <si>
    <t>01.06.2011</t>
  </si>
  <si>
    <t>4,20</t>
  </si>
  <si>
    <t>01.07.2011</t>
  </si>
  <si>
    <t>5,00</t>
  </si>
  <si>
    <t>01.08.2011</t>
  </si>
  <si>
    <t>01.09.2011</t>
  </si>
  <si>
    <t>01.10.2011</t>
  </si>
  <si>
    <t>5,30</t>
  </si>
  <si>
    <t>01.11.2011</t>
  </si>
  <si>
    <t>5,20</t>
  </si>
  <si>
    <t>01.12.2011</t>
  </si>
  <si>
    <t>01.01.2012</t>
  </si>
  <si>
    <t>6,50</t>
  </si>
  <si>
    <t>01.02.2012</t>
  </si>
  <si>
    <t>6,30</t>
  </si>
  <si>
    <t>01.03.2012</t>
  </si>
  <si>
    <t>6,40</t>
  </si>
  <si>
    <t>01.04.2012</t>
  </si>
  <si>
    <t>01.05.2012</t>
  </si>
  <si>
    <t>5,40</t>
  </si>
  <si>
    <t>01.06.2012</t>
  </si>
  <si>
    <t>01.07.2012</t>
  </si>
  <si>
    <t>4,60</t>
  </si>
  <si>
    <t>01.08.2012</t>
  </si>
  <si>
    <t>4,10</t>
  </si>
  <si>
    <t>01.09.2012</t>
  </si>
  <si>
    <t>4,30</t>
  </si>
  <si>
    <t>01.10.2012</t>
  </si>
  <si>
    <t>01.11.2012</t>
  </si>
  <si>
    <t>01.12.2012</t>
  </si>
  <si>
    <t>01.01.2013</t>
  </si>
  <si>
    <t>01.02.2013</t>
  </si>
  <si>
    <t>01.03.2013</t>
  </si>
  <si>
    <t>3,90</t>
  </si>
  <si>
    <t>01.04.2013</t>
  </si>
  <si>
    <t>01.05.2013</t>
  </si>
  <si>
    <t>01.06.2013</t>
  </si>
  <si>
    <t>01.07.2013</t>
  </si>
  <si>
    <t>3,80</t>
  </si>
  <si>
    <t>01.08.2013</t>
  </si>
  <si>
    <t>01.09.2013</t>
  </si>
  <si>
    <t>01.10.2013</t>
  </si>
  <si>
    <t>3,60</t>
  </si>
  <si>
    <t>01.11.2013</t>
  </si>
  <si>
    <t>01.12.2013</t>
  </si>
  <si>
    <t>01.01.2014</t>
  </si>
  <si>
    <t>3,10</t>
  </si>
  <si>
    <t>01.02.2014</t>
  </si>
  <si>
    <t>2,10</t>
  </si>
  <si>
    <t>01.03.2014</t>
  </si>
  <si>
    <t>2,20</t>
  </si>
  <si>
    <t>01.04.2014</t>
  </si>
  <si>
    <t>01.05.2014</t>
  </si>
  <si>
    <t>2,40</t>
  </si>
  <si>
    <t>01.06.2014</t>
  </si>
  <si>
    <t>01.07.2014</t>
  </si>
  <si>
    <t>01.08.2014</t>
  </si>
  <si>
    <t>01.09.2014</t>
  </si>
  <si>
    <t>01.10.2014</t>
  </si>
  <si>
    <t>01.11.2014</t>
  </si>
  <si>
    <t>1,00</t>
  </si>
  <si>
    <t>01.12.2014</t>
  </si>
  <si>
    <t>0,80</t>
  </si>
  <si>
    <t>01.01.2015</t>
  </si>
  <si>
    <t>01.02.2015</t>
  </si>
  <si>
    <t>01.03.2015</t>
  </si>
  <si>
    <t>1,60</t>
  </si>
  <si>
    <t>01.04.2015</t>
  </si>
  <si>
    <t>1,40</t>
  </si>
  <si>
    <t>01.05.2015</t>
  </si>
  <si>
    <t>01.06.2015</t>
  </si>
  <si>
    <t>1,50</t>
  </si>
  <si>
    <t>01.07.2015</t>
  </si>
  <si>
    <t>01.08.2015</t>
  </si>
  <si>
    <t>01.09.2015</t>
  </si>
  <si>
    <t>01.10.2015</t>
  </si>
  <si>
    <t>01.11.2015</t>
  </si>
  <si>
    <t>2,00</t>
  </si>
  <si>
    <t>01.12.2015</t>
  </si>
  <si>
    <t>01.01.2016</t>
  </si>
  <si>
    <t>01.02.2016</t>
  </si>
  <si>
    <t>01.03.2016</t>
  </si>
  <si>
    <t>01.04.2016</t>
  </si>
  <si>
    <t>01.05.2016</t>
  </si>
  <si>
    <t>1,70</t>
  </si>
  <si>
    <t>01.06.2016</t>
  </si>
  <si>
    <t>01.07.2016</t>
  </si>
  <si>
    <t>1,10</t>
  </si>
  <si>
    <t>01.08.2016</t>
  </si>
  <si>
    <t>0,90</t>
  </si>
  <si>
    <t>01.09.2016</t>
  </si>
  <si>
    <t>01.10.2016</t>
  </si>
  <si>
    <t>01.11.2016</t>
  </si>
  <si>
    <t>01.12.2016</t>
  </si>
  <si>
    <t>01.01.2017</t>
  </si>
  <si>
    <t>01.02.2017</t>
  </si>
  <si>
    <t>01.03.2017</t>
  </si>
  <si>
    <t>01.04.2017</t>
  </si>
  <si>
    <t>01.05.2017</t>
  </si>
  <si>
    <t>01.06.2017</t>
  </si>
  <si>
    <t>01.07.2017</t>
  </si>
  <si>
    <t>01.08.2017</t>
  </si>
  <si>
    <t>01.09.2017</t>
  </si>
  <si>
    <t>01.10.2017</t>
  </si>
  <si>
    <t>01.11.2017</t>
  </si>
  <si>
    <t>01.12.2017</t>
  </si>
  <si>
    <t>01.01.2018</t>
  </si>
  <si>
    <t>01.02.2018</t>
  </si>
  <si>
    <t>01.03.2018</t>
  </si>
  <si>
    <t>01.04.2018</t>
  </si>
  <si>
    <t>01.05.2018</t>
  </si>
  <si>
    <t>01.06.2018</t>
  </si>
  <si>
    <t>01.07.2018</t>
  </si>
  <si>
    <t>2,70</t>
  </si>
  <si>
    <t>01.08.2018</t>
  </si>
  <si>
    <t>01.09.2018</t>
  </si>
  <si>
    <t>01.10.2018</t>
  </si>
  <si>
    <t>01.11.2018</t>
  </si>
  <si>
    <t>01.12.2018</t>
  </si>
  <si>
    <t>01.01.2019</t>
  </si>
  <si>
    <t>01.02.2019</t>
  </si>
  <si>
    <t>3,00</t>
  </si>
  <si>
    <t>01.03.2019</t>
  </si>
  <si>
    <t>2,90</t>
  </si>
  <si>
    <t>01.04.2019</t>
  </si>
  <si>
    <t>01.05.2019</t>
  </si>
  <si>
    <t>01.06.2019</t>
  </si>
  <si>
    <t>01.07.2019</t>
  </si>
  <si>
    <t>01.08.2019</t>
  </si>
  <si>
    <t>3,20</t>
  </si>
  <si>
    <t>01.09.2019</t>
  </si>
  <si>
    <t>01.10.2019</t>
  </si>
  <si>
    <t>01.11.2019</t>
  </si>
  <si>
    <t>01.12.2019</t>
  </si>
  <si>
    <t>01.01.2020</t>
  </si>
  <si>
    <t>01.02.2020</t>
  </si>
  <si>
    <t>01.03.2020</t>
  </si>
  <si>
    <t>01.04.2020</t>
  </si>
  <si>
    <t>01.05.2020</t>
  </si>
  <si>
    <t>01.06.2020</t>
  </si>
  <si>
    <t>01.07.2020</t>
  </si>
  <si>
    <t>01.08.2020</t>
  </si>
  <si>
    <t>01.09.2020</t>
  </si>
  <si>
    <t>3,50</t>
  </si>
  <si>
    <t>01.10.2020</t>
  </si>
  <si>
    <t>01.11.2020</t>
  </si>
  <si>
    <t>01.12.2020</t>
  </si>
  <si>
    <t>01.01.2021</t>
  </si>
  <si>
    <t>01.02.2021</t>
  </si>
  <si>
    <t>01.03.2021</t>
  </si>
  <si>
    <t>01.04.2021</t>
  </si>
  <si>
    <t>01.05.2021</t>
  </si>
  <si>
    <t>4,40</t>
  </si>
  <si>
    <t>01.06.2021</t>
  </si>
  <si>
    <t>01.07.2021</t>
  </si>
  <si>
    <t>01.08.2021</t>
  </si>
  <si>
    <t>01.09.2021</t>
  </si>
  <si>
    <t>01.10.2021</t>
  </si>
  <si>
    <t>01.11.2021</t>
  </si>
  <si>
    <t>01.12.2021</t>
  </si>
  <si>
    <t>5,10</t>
  </si>
  <si>
    <t>01.01.2022</t>
  </si>
  <si>
    <t>01.02.2022</t>
  </si>
  <si>
    <t>6,20</t>
  </si>
  <si>
    <t>01.03.2022</t>
  </si>
  <si>
    <t>6,70</t>
  </si>
  <si>
    <t>01.04.2022</t>
  </si>
  <si>
    <t>7,20</t>
  </si>
  <si>
    <t>01.05.2022</t>
  </si>
  <si>
    <t>7,60</t>
  </si>
  <si>
    <t>01.06.2022</t>
  </si>
  <si>
    <t>8,80</t>
  </si>
  <si>
    <t>01.07.2022</t>
  </si>
  <si>
    <t>9,90</t>
  </si>
  <si>
    <t>01.08.2022</t>
  </si>
  <si>
    <t>01.09.2022</t>
  </si>
  <si>
    <t>9,30</t>
  </si>
  <si>
    <t>01.10.2022</t>
  </si>
  <si>
    <t>9,40</t>
  </si>
  <si>
    <t>01.11.2022</t>
  </si>
  <si>
    <t>01.12.2022</t>
  </si>
  <si>
    <t>9,60</t>
  </si>
  <si>
    <t>01.01.2023</t>
  </si>
  <si>
    <t>01.02.2023</t>
  </si>
  <si>
    <t>10,20</t>
  </si>
  <si>
    <t>01.03.2023</t>
  </si>
  <si>
    <t>9,80</t>
  </si>
  <si>
    <t>01.04.2023</t>
  </si>
  <si>
    <t>01.05.2023</t>
  </si>
  <si>
    <t>9,50</t>
  </si>
  <si>
    <t>01.06.2023</t>
  </si>
  <si>
    <t>8,90</t>
  </si>
  <si>
    <t>01.07.2023</t>
  </si>
  <si>
    <t>01.08.2023</t>
  </si>
  <si>
    <t>7,70</t>
  </si>
  <si>
    <t>01.09.2023</t>
  </si>
  <si>
    <t>8,00</t>
  </si>
  <si>
    <t>01.10.2023</t>
  </si>
  <si>
    <t>7,90</t>
  </si>
  <si>
    <t>01.11.2023</t>
  </si>
  <si>
    <t>01.12.2023</t>
  </si>
  <si>
    <t>01.01.2024</t>
  </si>
  <si>
    <t>01.02.2024</t>
  </si>
  <si>
    <t>01.03.2024</t>
  </si>
  <si>
    <t>6,80</t>
  </si>
  <si>
    <t>01.04.2024</t>
  </si>
  <si>
    <t>6,00</t>
  </si>
  <si>
    <t>01.05.2024</t>
  </si>
  <si>
    <t>01.06.2024</t>
  </si>
  <si>
    <t>5,80</t>
  </si>
  <si>
    <t>01.07.2024</t>
  </si>
  <si>
    <t>01.08.2024</t>
  </si>
  <si>
    <t>01.09.2024</t>
  </si>
  <si>
    <t>01.10.2024</t>
  </si>
  <si>
    <t>01.11.2024</t>
  </si>
  <si>
    <t>01.12.2024</t>
  </si>
  <si>
    <t>01.01.2025</t>
  </si>
  <si>
    <t>01.02.2025</t>
  </si>
  <si>
    <t>01.03.2025</t>
  </si>
  <si>
    <t>01.04.2025</t>
  </si>
  <si>
    <t>01.05.2025</t>
  </si>
  <si>
    <t>Seðlabanki Íslands | Verðbólga</t>
  </si>
  <si>
    <t>Gjald</t>
  </si>
  <si>
    <t>Upphæðin er:</t>
  </si>
  <si>
    <t>6 krónur á hvern kílómetra fyrir rafmagnsbíla og vetnisbíla.</t>
  </si>
  <si>
    <t>2 krónur á hvern kílómetra fyrir tengiltvinnbíla (aðeins plug-in).</t>
  </si>
  <si>
    <t>Áætlun á meðalakstri</t>
  </si>
  <si>
    <t>Eigandi eða umráðamaður bifreiðar</t>
  </si>
  <si>
    <t>Akstur á ári</t>
  </si>
  <si>
    <t>Akstur á dag</t>
  </si>
  <si>
    <t>Einstaklingur</t>
  </si>
  <si>
    <t>Fyrirtæki eða stofnun</t>
  </si>
  <si>
    <t>Ökutækjaleiga</t>
  </si>
  <si>
    <t>Leigubílstjóri</t>
  </si>
  <si>
    <t>Kílómetragjald á rafmagnsbíla, vetnisbíla og tengiltvinnbíla | Kílómetragjald | Skatturinn - skattar og gjöld</t>
  </si>
  <si>
    <t>Á ári</t>
  </si>
  <si>
    <t>Á dag</t>
  </si>
  <si>
    <t>Nafn</t>
  </si>
  <si>
    <t>Inneign</t>
  </si>
  <si>
    <t>Jón Árnason</t>
  </si>
  <si>
    <t>Sara Einarsdóttir</t>
  </si>
  <si>
    <t>Davíð Friðriksson</t>
  </si>
  <si>
    <t>Árni Jónsson</t>
  </si>
  <si>
    <t>Skilyrði</t>
  </si>
  <si>
    <t>Annað skilyrði</t>
  </si>
  <si>
    <t>Tölur til að vinna með</t>
  </si>
  <si>
    <t>If</t>
  </si>
  <si>
    <t>Sýna "Yfir 10" eða "10 eða minna"</t>
  </si>
  <si>
    <t>Sumif</t>
  </si>
  <si>
    <t>Leggið saman tölur í C þar sem A &gt; 10</t>
  </si>
  <si>
    <t>Countif</t>
  </si>
  <si>
    <t>Teljið fjölda raða þar sem A &gt; 10</t>
  </si>
  <si>
    <t>Averageif</t>
  </si>
  <si>
    <t>Reiknið meðaltal af C þar sem A &gt; 10</t>
  </si>
  <si>
    <t>Sumifs</t>
  </si>
  <si>
    <t>Leggið saman tölur í C þar sem A &gt; 10 og B &lt; 5</t>
  </si>
  <si>
    <t>Countifs</t>
  </si>
  <si>
    <t>Teljið fjölda raða þar sem A &gt; 10 og B &lt; 5</t>
  </si>
  <si>
    <t>Averageifs</t>
  </si>
  <si>
    <t>Reiknið meðaltal af C þar sem A &gt; 10 og B &lt; 5</t>
  </si>
  <si>
    <t>Dæmi um formúlur</t>
  </si>
  <si>
    <t>IF:</t>
  </si>
  <si>
    <t>SUMIF (A&gt;10, summur úr C):</t>
  </si>
  <si>
    <t>COUNTIF (A&gt;10):</t>
  </si>
  <si>
    <t>AVERAGEIF (A&gt;10):</t>
  </si>
  <si>
    <t>SUMIFS (A&gt;10 og B&lt;5):</t>
  </si>
  <si>
    <t>COUNTIFS (A&gt;10 og B&lt;5):</t>
  </si>
  <si>
    <t>AVERAGEIFS (A&gt;10 og B&lt;5):</t>
  </si>
  <si>
    <t>Meðalinneign</t>
  </si>
  <si>
    <t xml:space="preserve">Vsk. </t>
  </si>
  <si>
    <t>Verð án vsk.</t>
  </si>
  <si>
    <t>Verð með vsk.</t>
  </si>
  <si>
    <t>Vsk.</t>
  </si>
  <si>
    <t>Útreikningur á virðisaukaskatti</t>
  </si>
  <si>
    <t>Virðisaukaskattur reiknaður ofan á verð</t>
  </si>
  <si>
    <t>Virðisaukaskattur reiknaður af verði</t>
  </si>
  <si>
    <t>Verðhækkun á símum</t>
  </si>
  <si>
    <t>Verð áður</t>
  </si>
  <si>
    <t>Verð nú</t>
  </si>
  <si>
    <t>Tegund A</t>
  </si>
  <si>
    <t>Tegund B</t>
  </si>
  <si>
    <t>Tegund C</t>
  </si>
  <si>
    <t>Lækkun í %</t>
  </si>
  <si>
    <t>Hækkun 
í %</t>
  </si>
  <si>
    <t>Endurgreiðsla  á vsk.</t>
  </si>
  <si>
    <t>Vörukaup</t>
  </si>
  <si>
    <t>Upphæð án vsk.</t>
  </si>
  <si>
    <t>Endurgreiðsla</t>
  </si>
  <si>
    <t>Vörutegund</t>
  </si>
  <si>
    <t>Magn</t>
  </si>
  <si>
    <t>Verð</t>
  </si>
  <si>
    <t>Samtals</t>
  </si>
  <si>
    <t>Vsk.
flokkur</t>
  </si>
  <si>
    <t>Virðisaukaskattur</t>
  </si>
  <si>
    <t>Eldhúsrúllur</t>
  </si>
  <si>
    <t>Kaffi</t>
  </si>
  <si>
    <t>Vsk. samtals</t>
  </si>
  <si>
    <t>Vínber</t>
  </si>
  <si>
    <t>Bananar</t>
  </si>
  <si>
    <t>Þvottaefni</t>
  </si>
  <si>
    <t>Eldhúsbox</t>
  </si>
  <si>
    <t>Vörutegundir</t>
  </si>
  <si>
    <t>Tegund 
vsk.</t>
  </si>
  <si>
    <t>Stálull</t>
  </si>
  <si>
    <t>D</t>
  </si>
  <si>
    <t>Nýmjólk</t>
  </si>
  <si>
    <t>Verð 
án vsk.</t>
  </si>
  <si>
    <t>Verð 
með vsk.</t>
  </si>
  <si>
    <t>Appelsínur</t>
  </si>
  <si>
    <t>Sætar kartöflur</t>
  </si>
  <si>
    <t>Mangó</t>
  </si>
  <si>
    <t>Hreinsilögur</t>
  </si>
  <si>
    <t>Kerti</t>
  </si>
  <si>
    <t>Hárnæring</t>
  </si>
  <si>
    <t>Shampó</t>
  </si>
  <si>
    <t>Helgartilboð</t>
  </si>
  <si>
    <t>Kjúklingalæri</t>
  </si>
  <si>
    <t>Mango kg</t>
  </si>
  <si>
    <t>Epli (kg)</t>
  </si>
  <si>
    <t>Birgðir</t>
  </si>
  <si>
    <t>Epli</t>
  </si>
  <si>
    <t>Perur</t>
  </si>
  <si>
    <t>Appelsínur – Heildarmagn</t>
  </si>
  <si>
    <t>Epli – Heildarmagn</t>
  </si>
  <si>
    <t>Perur – Heildarmagn</t>
  </si>
  <si>
    <t>Bananar – Heildarmagn</t>
  </si>
  <si>
    <r>
      <t>Fjöldi hólfa í A-dálki þar sem orðið "</t>
    </r>
    <r>
      <rPr>
        <b/>
        <sz val="11"/>
        <rFont val="Aptos"/>
        <family val="2"/>
      </rPr>
      <t>Epli</t>
    </r>
    <r>
      <rPr>
        <sz val="11"/>
        <rFont val="Aptos"/>
        <family val="2"/>
      </rPr>
      <t>" kemur fyrir</t>
    </r>
  </si>
  <si>
    <r>
      <t xml:space="preserve">Fjöldi hólfa í A-dálki þar sem orðið í hólfinu </t>
    </r>
    <r>
      <rPr>
        <b/>
        <sz val="11"/>
        <rFont val="Aptos"/>
        <family val="2"/>
      </rPr>
      <t>A4</t>
    </r>
    <r>
      <rPr>
        <sz val="11"/>
        <rFont val="Aptos"/>
        <family val="2"/>
      </rPr>
      <t xml:space="preserve">, þ.e. </t>
    </r>
    <r>
      <rPr>
        <b/>
        <sz val="11"/>
        <rFont val="Aptos"/>
        <family val="2"/>
      </rPr>
      <t>perur</t>
    </r>
    <r>
      <rPr>
        <sz val="11"/>
        <rFont val="Aptos"/>
        <family val="2"/>
      </rPr>
      <t>, koma fyrir</t>
    </r>
  </si>
  <si>
    <r>
      <t xml:space="preserve">Fjöldi hólfa í B-dálki með </t>
    </r>
    <r>
      <rPr>
        <b/>
        <sz val="11"/>
        <rFont val="Aptos"/>
        <family val="2"/>
      </rPr>
      <t>hærri tölu en 55</t>
    </r>
  </si>
  <si>
    <r>
      <t xml:space="preserve">Fjöldi hólfa í B-dálki með tölu sem </t>
    </r>
    <r>
      <rPr>
        <b/>
        <sz val="11"/>
        <rFont val="Aptos"/>
        <family val="2"/>
      </rPr>
      <t>er ekki jöfn tölunni 75</t>
    </r>
  </si>
  <si>
    <r>
      <t xml:space="preserve">Fjöldi hólfa í B-dálki með </t>
    </r>
    <r>
      <rPr>
        <b/>
        <sz val="11"/>
        <rFont val="Aptos"/>
        <family val="2"/>
      </rPr>
      <t>hærri tölu eða jafna 85</t>
    </r>
  </si>
  <si>
    <t>E</t>
  </si>
  <si>
    <r>
      <t xml:space="preserve">Heildarinneign </t>
    </r>
    <r>
      <rPr>
        <b/>
        <sz val="12"/>
        <color theme="1"/>
        <rFont val="Aptos"/>
        <family val="2"/>
      </rPr>
      <t>Jóns Árnasonar</t>
    </r>
  </si>
  <si>
    <r>
      <t xml:space="preserve">Heildarinneign </t>
    </r>
    <r>
      <rPr>
        <b/>
        <sz val="12"/>
        <color theme="1"/>
        <rFont val="Aptos"/>
        <family val="2"/>
      </rPr>
      <t>Söru Einarsdóttur</t>
    </r>
  </si>
  <si>
    <r>
      <t xml:space="preserve">Heildarinneign </t>
    </r>
    <r>
      <rPr>
        <b/>
        <sz val="12"/>
        <color theme="1"/>
        <rFont val="Aptos"/>
        <family val="2"/>
      </rPr>
      <t>Davíðs Friðrikssonar</t>
    </r>
  </si>
  <si>
    <r>
      <t xml:space="preserve">Heildarinneign </t>
    </r>
    <r>
      <rPr>
        <b/>
        <sz val="12"/>
        <color theme="1"/>
        <rFont val="Aptos"/>
        <family val="2"/>
      </rPr>
      <t>Árna Jónssonar</t>
    </r>
  </si>
  <si>
    <t>Afreiknis-hlutfall</t>
  </si>
  <si>
    <r>
      <t>Finnið fjölda upphæða sem eru</t>
    </r>
    <r>
      <rPr>
        <b/>
        <sz val="12"/>
        <color theme="1"/>
        <rFont val="Aptos"/>
        <family val="2"/>
      </rPr>
      <t xml:space="preserve"> lægri en 20.000</t>
    </r>
    <r>
      <rPr>
        <sz val="12"/>
        <color theme="1"/>
        <rFont val="Aptos"/>
        <family val="2"/>
      </rPr>
      <t xml:space="preserve"> á svæðinu </t>
    </r>
    <r>
      <rPr>
        <b/>
        <sz val="14"/>
        <color theme="1"/>
        <rFont val="Aptos"/>
        <family val="2"/>
      </rPr>
      <t>B2 til B15</t>
    </r>
  </si>
  <si>
    <r>
      <t xml:space="preserve">Finnið fjölda upphæða sem eru </t>
    </r>
    <r>
      <rPr>
        <b/>
        <sz val="12"/>
        <color theme="1"/>
        <rFont val="Aptos"/>
        <family val="2"/>
      </rPr>
      <t>hærri en eða jafnar 20.000</t>
    </r>
    <r>
      <rPr>
        <sz val="12"/>
        <color theme="1"/>
        <rFont val="Aptos"/>
        <family val="2"/>
      </rPr>
      <t xml:space="preserve"> á svæðinu</t>
    </r>
    <r>
      <rPr>
        <b/>
        <sz val="14"/>
        <color theme="1"/>
        <rFont val="Aptos"/>
        <family val="2"/>
      </rPr>
      <t xml:space="preserve"> B2 til B15</t>
    </r>
  </si>
  <si>
    <r>
      <t xml:space="preserve">Hvað kemur nafnið sem er í </t>
    </r>
    <r>
      <rPr>
        <b/>
        <sz val="12"/>
        <color theme="1"/>
        <rFont val="Aptos"/>
        <family val="2"/>
      </rPr>
      <t>A2</t>
    </r>
    <r>
      <rPr>
        <sz val="12"/>
        <color theme="1"/>
        <rFont val="Aptos"/>
        <family val="2"/>
      </rPr>
      <t xml:space="preserve"> (Davíð Friðriksson) oft fyrir á svæðinu </t>
    </r>
    <r>
      <rPr>
        <b/>
        <sz val="14"/>
        <color theme="1"/>
        <rFont val="Aptos"/>
        <family val="2"/>
      </rPr>
      <t>A2</t>
    </r>
    <r>
      <rPr>
        <sz val="14"/>
        <color theme="1"/>
        <rFont val="Aptos"/>
        <family val="2"/>
      </rPr>
      <t xml:space="preserve"> til </t>
    </r>
    <r>
      <rPr>
        <b/>
        <sz val="14"/>
        <color theme="1"/>
        <rFont val="Aptos"/>
        <family val="2"/>
      </rPr>
      <t>A15</t>
    </r>
    <r>
      <rPr>
        <sz val="14"/>
        <color theme="1"/>
        <rFont val="Aptos"/>
        <family val="2"/>
      </rPr>
      <t>?</t>
    </r>
  </si>
  <si>
    <r>
      <t xml:space="preserve">Hvað kemur nafnið sem er í </t>
    </r>
    <r>
      <rPr>
        <b/>
        <sz val="12"/>
        <color theme="1"/>
        <rFont val="Aptos"/>
        <family val="2"/>
      </rPr>
      <t>A5</t>
    </r>
    <r>
      <rPr>
        <sz val="12"/>
        <color theme="1"/>
        <rFont val="Aptos"/>
        <family val="2"/>
      </rPr>
      <t xml:space="preserve"> (Sara Einarsdóttir) oft fyrir á svæðinu </t>
    </r>
    <r>
      <rPr>
        <b/>
        <sz val="14"/>
        <color theme="1"/>
        <rFont val="Aptos"/>
        <family val="2"/>
      </rPr>
      <t>A2</t>
    </r>
    <r>
      <rPr>
        <sz val="14"/>
        <color theme="1"/>
        <rFont val="Aptos"/>
        <family val="2"/>
      </rPr>
      <t xml:space="preserve"> til </t>
    </r>
    <r>
      <rPr>
        <b/>
        <sz val="14"/>
        <color theme="1"/>
        <rFont val="Aptos"/>
        <family val="2"/>
      </rPr>
      <t>A15</t>
    </r>
    <r>
      <rPr>
        <sz val="12"/>
        <color theme="1"/>
        <rFont val="Aptos"/>
        <family val="2"/>
      </rPr>
      <t>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</si>
</sst>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\ &quot;ISK&quot;"/>
    <numFmt numFmtId="165" formatCode="0.0\ &quot;km&quot;"/>
    <numFmt numFmtId="166" formatCode="0\ &quot;km&quot;"/>
    <numFmt numFmtId="167" formatCode="#,##0\ &quot;km&quot;"/>
    <numFmt numFmtId="168" formatCode="0.000"/>
    <numFmt numFmtId="169" formatCode="0.0%"/>
    <numFmt numFmtId="170" formatCode="0%\ &quot;vsk. af&quot;"/>
    <numFmt numFmtId="171" formatCode="0.0"/>
  </numFmts>
  <fonts count="32">
    <font>
      <sz val="12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u/>
      <sz val="12"/>
      <color theme="10"/>
      <name val="Calibri"/>
      <family val="2"/>
      <scheme val="minor"/>
    </font>
    <font>
      <b/>
      <sz val="11"/>
      <color theme="1"/>
      <name val="Aptos"/>
      <family val="2"/>
    </font>
    <font>
      <sz val="11"/>
      <name val="Calibri"/>
      <family val="2"/>
      <scheme val="minor"/>
    </font>
    <font>
      <sz val="11"/>
      <name val="Segoe UI"/>
      <family val="2"/>
    </font>
    <font>
      <sz val="11"/>
      <name val="Segoe UI"/>
      <family val="2"/>
    </font>
    <font>
      <sz val="11"/>
      <name val="Inherit"/>
    </font>
    <font>
      <sz val="11.2"/>
      <color rgb="FF1C008C"/>
      <name val="Arial"/>
      <family val="2"/>
    </font>
    <font>
      <b/>
      <sz val="12"/>
      <color rgb="FF1C008C"/>
      <name val="Aptos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b/>
      <sz val="12"/>
      <name val="Aptos"/>
      <family val="2"/>
    </font>
    <font>
      <b/>
      <sz val="12"/>
      <name val="Calibri"/>
      <family val="2"/>
    </font>
    <font>
      <b/>
      <sz val="14"/>
      <name val="Aptos"/>
      <family val="2"/>
    </font>
    <font>
      <sz val="10"/>
      <name val="Aptos"/>
      <family val="2"/>
    </font>
    <font>
      <b/>
      <sz val="14"/>
      <color theme="1"/>
      <name val="Aptos"/>
      <family val="2"/>
    </font>
    <font>
      <sz val="12"/>
      <color theme="1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sz val="12"/>
      <name val="Calibri"/>
      <family val="2"/>
      <scheme val="minor"/>
    </font>
    <font>
      <sz val="14"/>
      <color theme="1"/>
      <name val="Aptos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16">
    <border>
      <left/>
      <right/>
      <top/>
      <bottom/>
      <diagonal/>
    </border>
    <border>
      <left/>
      <right/>
      <top/>
      <bottom style="medium">
        <color rgb="FFE0E0E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8">
    <xf numFmtId="0" fontId="0" fillId="0" borderId="0" xfId="0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1"/>
    <xf numFmtId="0" fontId="11" fillId="0" borderId="0" xfId="0" applyFont="1"/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 indent="1"/>
    </xf>
    <xf numFmtId="0" fontId="10" fillId="0" borderId="2" xfId="0" applyFont="1" applyBorder="1" applyAlignment="1">
      <alignment horizontal="right" wrapText="1" indent="1"/>
    </xf>
    <xf numFmtId="0" fontId="17" fillId="0" borderId="2" xfId="0" applyFont="1" applyBorder="1" applyAlignment="1">
      <alignment horizontal="right" inden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5" fillId="0" borderId="0" xfId="0" applyFont="1" applyAlignment="1">
      <alignment horizontal="right" indent="1"/>
    </xf>
    <xf numFmtId="0" fontId="21" fillId="0" borderId="0" xfId="0" applyFont="1" applyAlignment="1">
      <alignment horizontal="left" indent="1"/>
    </xf>
    <xf numFmtId="0" fontId="10" fillId="0" borderId="2" xfId="0" applyFont="1" applyBorder="1" applyAlignment="1">
      <alignment horizontal="right" indent="1"/>
    </xf>
    <xf numFmtId="0" fontId="19" fillId="0" borderId="2" xfId="0" applyFont="1" applyBorder="1" applyAlignment="1">
      <alignment horizontal="center" wrapText="1"/>
    </xf>
    <xf numFmtId="0" fontId="0" fillId="0" borderId="0" xfId="0" applyAlignment="1">
      <alignment horizontal="left" indent="1"/>
    </xf>
    <xf numFmtId="0" fontId="8" fillId="2" borderId="0" xfId="0" applyFont="1" applyFill="1" applyAlignment="1">
      <alignment horizontal="right" indent="1"/>
    </xf>
    <xf numFmtId="0" fontId="17" fillId="0" borderId="0" xfId="0" applyFont="1" applyAlignment="1">
      <alignment horizontal="center"/>
    </xf>
    <xf numFmtId="3" fontId="8" fillId="2" borderId="0" xfId="0" applyNumberFormat="1" applyFont="1" applyFill="1" applyAlignment="1">
      <alignment horizontal="right" indent="1"/>
    </xf>
    <xf numFmtId="168" fontId="8" fillId="2" borderId="0" xfId="0" applyNumberFormat="1" applyFont="1" applyFill="1" applyAlignment="1">
      <alignment horizontal="right" indent="1"/>
    </xf>
    <xf numFmtId="0" fontId="0" fillId="0" borderId="0" xfId="0" applyAlignment="1">
      <alignment horizontal="center"/>
    </xf>
    <xf numFmtId="0" fontId="23" fillId="0" borderId="0" xfId="0" applyFont="1"/>
    <xf numFmtId="0" fontId="25" fillId="0" borderId="0" xfId="0" applyFont="1"/>
    <xf numFmtId="0" fontId="20" fillId="0" borderId="0" xfId="0" applyFont="1" applyAlignment="1">
      <alignment horizontal="right" indent="1"/>
    </xf>
    <xf numFmtId="0" fontId="20" fillId="0" borderId="0" xfId="0" applyFont="1" applyAlignment="1">
      <alignment horizontal="right" wrapText="1" indent="1"/>
    </xf>
    <xf numFmtId="0" fontId="20" fillId="0" borderId="0" xfId="0" applyFont="1" applyAlignment="1" applyProtection="1">
      <alignment horizontal="right" indent="1"/>
      <protection hidden="1"/>
    </xf>
    <xf numFmtId="0" fontId="20" fillId="0" borderId="0" xfId="0" applyFont="1" applyAlignment="1" applyProtection="1">
      <alignment horizontal="right" wrapText="1" indent="1"/>
      <protection hidden="1"/>
    </xf>
    <xf numFmtId="9" fontId="25" fillId="0" borderId="0" xfId="0" applyNumberFormat="1" applyFont="1" applyAlignment="1" applyProtection="1">
      <alignment horizontal="right" indent="1"/>
      <protection locked="0"/>
    </xf>
    <xf numFmtId="3" fontId="25" fillId="0" borderId="0" xfId="0" applyNumberFormat="1" applyFont="1" applyAlignment="1" applyProtection="1">
      <alignment horizontal="right" indent="1"/>
      <protection locked="0"/>
    </xf>
    <xf numFmtId="3" fontId="20" fillId="2" borderId="0" xfId="0" applyNumberFormat="1" applyFont="1" applyFill="1" applyAlignment="1" applyProtection="1">
      <alignment horizontal="right" indent="1"/>
      <protection hidden="1"/>
    </xf>
    <xf numFmtId="0" fontId="25" fillId="0" borderId="0" xfId="0" applyFont="1" applyAlignment="1">
      <alignment horizontal="right"/>
    </xf>
    <xf numFmtId="0" fontId="25" fillId="0" borderId="0" xfId="0" applyFont="1" applyAlignment="1" applyProtection="1">
      <alignment horizontal="right"/>
      <protection hidden="1"/>
    </xf>
    <xf numFmtId="0" fontId="27" fillId="0" borderId="0" xfId="0" applyFont="1"/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 wrapText="1" indent="1"/>
    </xf>
    <xf numFmtId="0" fontId="27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3" fontId="4" fillId="0" borderId="0" xfId="0" applyNumberFormat="1" applyFont="1" applyAlignment="1">
      <alignment horizontal="right" indent="1"/>
    </xf>
    <xf numFmtId="169" fontId="8" fillId="0" borderId="0" xfId="2" applyNumberFormat="1" applyFont="1" applyAlignment="1">
      <alignment horizontal="right" indent="1"/>
    </xf>
    <xf numFmtId="0" fontId="10" fillId="0" borderId="0" xfId="0" applyFont="1" applyAlignment="1">
      <alignment horizontal="center" wrapText="1"/>
    </xf>
    <xf numFmtId="169" fontId="8" fillId="0" borderId="0" xfId="2" applyNumberFormat="1" applyFont="1" applyAlignment="1">
      <alignment horizontal="center"/>
    </xf>
    <xf numFmtId="0" fontId="10" fillId="0" borderId="8" xfId="0" applyFont="1" applyBorder="1" applyAlignment="1">
      <alignment horizontal="right" indent="1"/>
    </xf>
    <xf numFmtId="164" fontId="8" fillId="2" borderId="0" xfId="2" applyNumberFormat="1" applyFont="1" applyFill="1" applyBorder="1" applyAlignment="1">
      <alignment horizontal="right" indent="1"/>
    </xf>
    <xf numFmtId="0" fontId="8" fillId="0" borderId="8" xfId="0" applyFont="1" applyBorder="1" applyAlignment="1">
      <alignment horizontal="right" inden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right" indent="1"/>
    </xf>
    <xf numFmtId="0" fontId="8" fillId="0" borderId="2" xfId="0" applyFont="1" applyBorder="1" applyAlignment="1">
      <alignment horizontal="center"/>
    </xf>
    <xf numFmtId="0" fontId="20" fillId="0" borderId="3" xfId="0" applyFont="1" applyBorder="1" applyAlignment="1" applyProtection="1">
      <alignment horizontal="center" wrapText="1"/>
      <protection locked="0"/>
    </xf>
    <xf numFmtId="0" fontId="20" fillId="0" borderId="7" xfId="0" applyFont="1" applyBorder="1" applyAlignment="1" applyProtection="1">
      <alignment horizontal="left" indent="1"/>
      <protection locked="0"/>
    </xf>
    <xf numFmtId="0" fontId="20" fillId="0" borderId="8" xfId="0" applyFont="1" applyBorder="1" applyAlignment="1" applyProtection="1">
      <alignment horizontal="right" indent="1"/>
      <protection locked="0"/>
    </xf>
    <xf numFmtId="0" fontId="21" fillId="0" borderId="0" xfId="0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 indent="1"/>
      <protection locked="0"/>
    </xf>
    <xf numFmtId="1" fontId="4" fillId="0" borderId="0" xfId="0" applyNumberFormat="1" applyFont="1" applyAlignment="1" applyProtection="1">
      <alignment horizontal="right" indent="1"/>
      <protection locked="0"/>
    </xf>
    <xf numFmtId="3" fontId="4" fillId="0" borderId="0" xfId="0" applyNumberFormat="1" applyFont="1" applyAlignment="1" applyProtection="1">
      <alignment horizontal="right" indent="1"/>
      <protection locked="0"/>
    </xf>
    <xf numFmtId="0" fontId="4" fillId="0" borderId="0" xfId="0" applyFont="1" applyProtection="1">
      <protection locked="0"/>
    </xf>
    <xf numFmtId="0" fontId="4" fillId="0" borderId="8" xfId="0" applyFont="1" applyBorder="1" applyProtection="1">
      <protection locked="0"/>
    </xf>
    <xf numFmtId="3" fontId="8" fillId="2" borderId="2" xfId="0" applyNumberFormat="1" applyFont="1" applyFill="1" applyBorder="1" applyAlignment="1">
      <alignment horizontal="right" indent="1"/>
    </xf>
    <xf numFmtId="0" fontId="10" fillId="0" borderId="0" xfId="0" applyFont="1" applyAlignment="1" applyProtection="1">
      <alignment horizontal="left" indent="1"/>
      <protection locked="0"/>
    </xf>
    <xf numFmtId="0" fontId="4" fillId="0" borderId="12" xfId="0" applyFont="1" applyBorder="1" applyAlignment="1" applyProtection="1">
      <alignment horizontal="right" indent="1"/>
      <protection locked="0"/>
    </xf>
    <xf numFmtId="3" fontId="8" fillId="2" borderId="12" xfId="0" applyNumberFormat="1" applyFont="1" applyFill="1" applyBorder="1" applyAlignment="1">
      <alignment horizontal="right" indent="1"/>
    </xf>
    <xf numFmtId="0" fontId="4" fillId="0" borderId="2" xfId="0" applyFont="1" applyBorder="1" applyAlignment="1" applyProtection="1">
      <alignment horizontal="left" indent="1"/>
      <protection locked="0"/>
    </xf>
    <xf numFmtId="0" fontId="4" fillId="0" borderId="2" xfId="0" applyFont="1" applyBorder="1" applyAlignment="1" applyProtection="1">
      <alignment horizontal="right" indent="1"/>
      <protection locked="0"/>
    </xf>
    <xf numFmtId="0" fontId="10" fillId="0" borderId="12" xfId="0" applyFont="1" applyBorder="1" applyAlignment="1" applyProtection="1">
      <alignment horizontal="left" indent="1"/>
      <protection locked="0"/>
    </xf>
    <xf numFmtId="1" fontId="4" fillId="0" borderId="2" xfId="0" applyNumberFormat="1" applyFont="1" applyBorder="1" applyAlignment="1" applyProtection="1">
      <alignment horizontal="center"/>
      <protection locked="0"/>
    </xf>
    <xf numFmtId="1" fontId="4" fillId="0" borderId="2" xfId="0" applyNumberFormat="1" applyFont="1" applyBorder="1" applyAlignment="1" applyProtection="1">
      <alignment horizontal="right" indent="1"/>
      <protection locked="0"/>
    </xf>
    <xf numFmtId="3" fontId="4" fillId="0" borderId="2" xfId="0" applyNumberFormat="1" applyFont="1" applyBorder="1" applyAlignment="1" applyProtection="1">
      <alignment horizontal="right" indent="1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2" xfId="0" applyFont="1" applyBorder="1" applyProtection="1">
      <protection locked="0"/>
    </xf>
    <xf numFmtId="0" fontId="10" fillId="0" borderId="12" xfId="0" applyFont="1" applyBorder="1" applyAlignment="1" applyProtection="1">
      <alignment horizontal="right" indent="1"/>
      <protection locked="0"/>
    </xf>
    <xf numFmtId="0" fontId="29" fillId="0" borderId="0" xfId="0" applyFont="1"/>
    <xf numFmtId="0" fontId="10" fillId="0" borderId="8" xfId="0" applyFont="1" applyBorder="1" applyAlignment="1">
      <alignment horizontal="left" indent="1"/>
    </xf>
    <xf numFmtId="0" fontId="10" fillId="0" borderId="8" xfId="0" applyFont="1" applyBorder="1" applyAlignment="1">
      <alignment horizontal="center" wrapText="1"/>
    </xf>
    <xf numFmtId="0" fontId="21" fillId="0" borderId="0" xfId="0" applyFont="1" applyAlignment="1">
      <alignment horizontal="right" indent="1"/>
    </xf>
    <xf numFmtId="0" fontId="20" fillId="0" borderId="0" xfId="0" applyFont="1" applyAlignment="1">
      <alignment horizontal="left" indent="1"/>
    </xf>
    <xf numFmtId="0" fontId="28" fillId="0" borderId="0" xfId="0" applyFont="1"/>
    <xf numFmtId="0" fontId="4" fillId="0" borderId="0" xfId="0" applyFont="1" applyAlignment="1">
      <alignment horizontal="right" indent="1"/>
    </xf>
    <xf numFmtId="0" fontId="28" fillId="0" borderId="0" xfId="0" applyFont="1" applyAlignment="1">
      <alignment horizontal="right" indent="2"/>
    </xf>
    <xf numFmtId="0" fontId="20" fillId="0" borderId="11" xfId="0" applyFont="1" applyBorder="1" applyAlignment="1">
      <alignment horizontal="left" indent="1"/>
    </xf>
    <xf numFmtId="0" fontId="20" fillId="0" borderId="11" xfId="0" applyFont="1" applyBorder="1" applyAlignment="1">
      <alignment horizontal="right" indent="1"/>
    </xf>
    <xf numFmtId="0" fontId="30" fillId="0" borderId="0" xfId="0" applyFont="1"/>
    <xf numFmtId="1" fontId="21" fillId="0" borderId="0" xfId="0" applyNumberFormat="1" applyFont="1" applyAlignment="1">
      <alignment horizontal="right" indent="1"/>
    </xf>
    <xf numFmtId="1" fontId="22" fillId="2" borderId="4" xfId="0" applyNumberFormat="1" applyFont="1" applyFill="1" applyBorder="1" applyAlignment="1">
      <alignment horizontal="right" indent="1"/>
    </xf>
    <xf numFmtId="1" fontId="22" fillId="0" borderId="0" xfId="0" applyNumberFormat="1" applyFont="1" applyAlignment="1">
      <alignment horizontal="right" indent="1"/>
    </xf>
    <xf numFmtId="0" fontId="20" fillId="0" borderId="12" xfId="0" applyFont="1" applyBorder="1" applyAlignment="1">
      <alignment horizontal="left" indent="1"/>
    </xf>
    <xf numFmtId="3" fontId="22" fillId="2" borderId="13" xfId="0" applyNumberFormat="1" applyFont="1" applyFill="1" applyBorder="1" applyAlignment="1">
      <alignment horizontal="right" indent="1"/>
    </xf>
    <xf numFmtId="9" fontId="21" fillId="0" borderId="0" xfId="0" applyNumberFormat="1" applyFont="1" applyAlignment="1" applyProtection="1">
      <alignment horizontal="right" indent="1"/>
      <protection locked="0"/>
    </xf>
    <xf numFmtId="3" fontId="21" fillId="0" borderId="0" xfId="0" applyNumberFormat="1" applyFont="1" applyAlignment="1" applyProtection="1">
      <alignment horizontal="right" indent="1"/>
      <protection locked="0"/>
    </xf>
    <xf numFmtId="3" fontId="22" fillId="2" borderId="0" xfId="0" applyNumberFormat="1" applyFont="1" applyFill="1" applyAlignment="1" applyProtection="1">
      <alignment horizontal="right" indent="1"/>
      <protection hidden="1"/>
    </xf>
    <xf numFmtId="10" fontId="22" fillId="2" borderId="0" xfId="2" applyNumberFormat="1" applyFont="1" applyFill="1" applyAlignment="1" applyProtection="1">
      <alignment horizontal="right" indent="1"/>
      <protection hidden="1"/>
    </xf>
    <xf numFmtId="0" fontId="3" fillId="0" borderId="0" xfId="0" applyFont="1" applyAlignment="1">
      <alignment horizontal="center"/>
    </xf>
    <xf numFmtId="0" fontId="3" fillId="0" borderId="0" xfId="0" applyFont="1"/>
    <xf numFmtId="0" fontId="10" fillId="0" borderId="0" xfId="0" applyFont="1" applyAlignment="1">
      <alignment horizontal="left" indent="1"/>
    </xf>
    <xf numFmtId="3" fontId="3" fillId="0" borderId="0" xfId="0" applyNumberFormat="1" applyFont="1"/>
    <xf numFmtId="9" fontId="2" fillId="0" borderId="0" xfId="0" applyNumberFormat="1" applyFont="1" applyAlignment="1">
      <alignment horizontal="center"/>
    </xf>
    <xf numFmtId="1" fontId="8" fillId="2" borderId="14" xfId="0" applyNumberFormat="1" applyFont="1" applyFill="1" applyBorder="1" applyAlignment="1">
      <alignment horizontal="right" indent="1"/>
    </xf>
    <xf numFmtId="0" fontId="10" fillId="0" borderId="2" xfId="0" applyFont="1" applyBorder="1" applyAlignment="1">
      <alignment horizontal="left" indent="1"/>
    </xf>
    <xf numFmtId="3" fontId="10" fillId="0" borderId="2" xfId="0" applyNumberFormat="1" applyFont="1" applyBorder="1" applyAlignment="1">
      <alignment horizontal="right" indent="1"/>
    </xf>
    <xf numFmtId="0" fontId="27" fillId="0" borderId="2" xfId="0" applyFont="1" applyBorder="1" applyAlignment="1">
      <alignment horizontal="right" indent="1"/>
    </xf>
    <xf numFmtId="0" fontId="27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3" fontId="2" fillId="0" borderId="0" xfId="0" applyNumberFormat="1" applyFont="1" applyAlignment="1">
      <alignment horizontal="right" indent="1"/>
    </xf>
    <xf numFmtId="1" fontId="8" fillId="2" borderId="4" xfId="0" applyNumberFormat="1" applyFont="1" applyFill="1" applyBorder="1" applyAlignment="1">
      <alignment horizontal="right" indent="1"/>
    </xf>
    <xf numFmtId="1" fontId="8" fillId="2" borderId="5" xfId="0" applyNumberFormat="1" applyFont="1" applyFill="1" applyBorder="1" applyAlignment="1">
      <alignment horizontal="right" indent="1"/>
    </xf>
    <xf numFmtId="1" fontId="8" fillId="2" borderId="6" xfId="0" applyNumberFormat="1" applyFont="1" applyFill="1" applyBorder="1" applyAlignment="1">
      <alignment horizontal="right" indent="1"/>
    </xf>
    <xf numFmtId="3" fontId="8" fillId="2" borderId="6" xfId="0" applyNumberFormat="1" applyFont="1" applyFill="1" applyBorder="1" applyAlignment="1">
      <alignment horizontal="right" indent="1"/>
    </xf>
    <xf numFmtId="3" fontId="27" fillId="0" borderId="0" xfId="0" applyNumberFormat="1" applyFont="1"/>
    <xf numFmtId="164" fontId="2" fillId="0" borderId="0" xfId="0" applyNumberFormat="1" applyFont="1" applyAlignment="1">
      <alignment horizontal="right" indent="1"/>
    </xf>
    <xf numFmtId="9" fontId="4" fillId="0" borderId="0" xfId="2" applyFont="1" applyBorder="1" applyAlignment="1" applyProtection="1">
      <alignment horizontal="left" indent="1"/>
      <protection locked="0"/>
    </xf>
    <xf numFmtId="9" fontId="4" fillId="0" borderId="2" xfId="2" applyFont="1" applyBorder="1" applyAlignment="1" applyProtection="1">
      <alignment horizontal="left" indent="1"/>
      <protection locked="0"/>
    </xf>
    <xf numFmtId="0" fontId="10" fillId="0" borderId="0" xfId="0" applyFont="1" applyAlignment="1">
      <alignment horizontal="right" inden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indent="1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right" indent="1"/>
    </xf>
    <xf numFmtId="0" fontId="2" fillId="0" borderId="2" xfId="0" applyFont="1" applyBorder="1" applyAlignment="1">
      <alignment horizontal="right" indent="1"/>
    </xf>
    <xf numFmtId="0" fontId="2" fillId="0" borderId="2" xfId="0" applyFont="1" applyBorder="1" applyAlignment="1">
      <alignment horizontal="left" indent="1"/>
    </xf>
    <xf numFmtId="170" fontId="2" fillId="0" borderId="0" xfId="2" applyNumberFormat="1" applyFont="1" applyBorder="1" applyAlignment="1" applyProtection="1">
      <alignment horizontal="right" indent="1"/>
    </xf>
    <xf numFmtId="0" fontId="2" fillId="0" borderId="0" xfId="0" applyFont="1"/>
    <xf numFmtId="170" fontId="2" fillId="0" borderId="2" xfId="2" applyNumberFormat="1" applyFont="1" applyBorder="1" applyAlignment="1" applyProtection="1">
      <alignment horizontal="right" indent="1"/>
    </xf>
    <xf numFmtId="0" fontId="2" fillId="0" borderId="12" xfId="0" applyFont="1" applyBorder="1"/>
    <xf numFmtId="0" fontId="10" fillId="0" borderId="0" xfId="0" applyFont="1" applyAlignment="1">
      <alignment horizontal="right" vertical="center" indent="1"/>
    </xf>
    <xf numFmtId="3" fontId="8" fillId="2" borderId="5" xfId="0" applyNumberFormat="1" applyFont="1" applyFill="1" applyBorder="1" applyAlignment="1">
      <alignment horizontal="right" indent="1"/>
    </xf>
    <xf numFmtId="3" fontId="8" fillId="2" borderId="15" xfId="0" applyNumberFormat="1" applyFont="1" applyFill="1" applyBorder="1" applyAlignment="1">
      <alignment horizontal="right" indent="1"/>
    </xf>
    <xf numFmtId="0" fontId="8" fillId="0" borderId="0" xfId="0" applyFont="1" applyAlignment="1">
      <alignment horizontal="left" indent="1"/>
    </xf>
    <xf numFmtId="164" fontId="1" fillId="0" borderId="0" xfId="0" applyNumberFormat="1" applyFont="1" applyAlignment="1">
      <alignment horizontal="right" indent="1"/>
    </xf>
    <xf numFmtId="0" fontId="10" fillId="0" borderId="12" xfId="0" applyFont="1" applyBorder="1" applyAlignment="1">
      <alignment horizontal="right" indent="1"/>
    </xf>
    <xf numFmtId="171" fontId="4" fillId="0" borderId="0" xfId="0" applyNumberFormat="1" applyFont="1" applyAlignment="1" applyProtection="1">
      <alignment horizontal="right" indent="1"/>
      <protection locked="0"/>
    </xf>
    <xf numFmtId="3" fontId="24" fillId="2" borderId="7" xfId="0" applyNumberFormat="1" applyFont="1" applyFill="1" applyBorder="1" applyAlignment="1" applyProtection="1">
      <alignment horizontal="center" vertical="center"/>
      <protection hidden="1"/>
    </xf>
    <xf numFmtId="3" fontId="24" fillId="2" borderId="8" xfId="0" applyNumberFormat="1" applyFont="1" applyFill="1" applyBorder="1" applyAlignment="1" applyProtection="1">
      <alignment horizontal="center" vertical="center"/>
      <protection hidden="1"/>
    </xf>
    <xf numFmtId="3" fontId="24" fillId="2" borderId="3" xfId="0" applyNumberFormat="1" applyFont="1" applyFill="1" applyBorder="1" applyAlignment="1" applyProtection="1">
      <alignment horizontal="center" vertical="center"/>
      <protection hidden="1"/>
    </xf>
    <xf numFmtId="0" fontId="25" fillId="2" borderId="9" xfId="0" applyFont="1" applyFill="1" applyBorder="1" applyAlignment="1">
      <alignment horizontal="center"/>
    </xf>
    <xf numFmtId="0" fontId="25" fillId="2" borderId="10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right" inden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E6B8B7"/>
      <color rgb="FFCCC0DA"/>
      <color rgb="FFDDD9C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Áætlun á meðalakstri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Gögn!$M$10</c:f>
              <c:strCache>
                <c:ptCount val="1"/>
                <c:pt idx="0">
                  <c:v>Akstur á ári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Gögn!$L$11:$L$14</c:f>
              <c:strCache>
                <c:ptCount val="4"/>
                <c:pt idx="0">
                  <c:v>Einstaklingur</c:v>
                </c:pt>
                <c:pt idx="1">
                  <c:v>Fyrirtæki eða stofnun</c:v>
                </c:pt>
                <c:pt idx="2">
                  <c:v>Ökutækjaleiga</c:v>
                </c:pt>
                <c:pt idx="3">
                  <c:v>Leigubílstjóri</c:v>
                </c:pt>
              </c:strCache>
            </c:strRef>
          </c:cat>
          <c:val>
            <c:numRef>
              <c:f>Gögn!$M$11:$M$14</c:f>
              <c:numCache>
                <c:formatCode>#,##0\ "km"</c:formatCode>
                <c:ptCount val="4"/>
                <c:pt idx="0">
                  <c:v>14000</c:v>
                </c:pt>
                <c:pt idx="1">
                  <c:v>40000</c:v>
                </c:pt>
                <c:pt idx="2">
                  <c:v>50000</c:v>
                </c:pt>
                <c:pt idx="3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3-4690-8CEF-6FF42A382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109741040"/>
        <c:axId val="1109741400"/>
      </c:barChart>
      <c:lineChart>
        <c:grouping val="standard"/>
        <c:varyColors val="0"/>
        <c:ser>
          <c:idx val="1"/>
          <c:order val="1"/>
          <c:tx>
            <c:strRef>
              <c:f>Gögn!$N$10</c:f>
              <c:strCache>
                <c:ptCount val="1"/>
                <c:pt idx="0">
                  <c:v>Akstur á dag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Gögn!$L$11:$L$14</c:f>
              <c:strCache>
                <c:ptCount val="4"/>
                <c:pt idx="0">
                  <c:v>Einstaklingur</c:v>
                </c:pt>
                <c:pt idx="1">
                  <c:v>Fyrirtæki eða stofnun</c:v>
                </c:pt>
                <c:pt idx="2">
                  <c:v>Ökutækjaleiga</c:v>
                </c:pt>
                <c:pt idx="3">
                  <c:v>Leigubílstjóri</c:v>
                </c:pt>
              </c:strCache>
            </c:strRef>
          </c:cat>
          <c:val>
            <c:numRef>
              <c:f>Gögn!$N$11:$N$14</c:f>
              <c:numCache>
                <c:formatCode>0.0\ "km"</c:formatCode>
                <c:ptCount val="4"/>
                <c:pt idx="0">
                  <c:v>38.4</c:v>
                </c:pt>
                <c:pt idx="1">
                  <c:v>109.6</c:v>
                </c:pt>
                <c:pt idx="2" formatCode="0\ &quot;km&quot;">
                  <c:v>137</c:v>
                </c:pt>
                <c:pt idx="3" formatCode="0\ &quot;km&quot;">
                  <c:v>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C3-4690-8CEF-6FF42A382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863080"/>
        <c:axId val="1103872800"/>
      </c:lineChart>
      <c:catAx>
        <c:axId val="110974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09741400"/>
        <c:crosses val="autoZero"/>
        <c:auto val="1"/>
        <c:lblAlgn val="ctr"/>
        <c:lblOffset val="100"/>
        <c:noMultiLvlLbl val="0"/>
      </c:catAx>
      <c:valAx>
        <c:axId val="110974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k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09741040"/>
        <c:crosses val="autoZero"/>
        <c:crossBetween val="between"/>
        <c:majorUnit val="10000"/>
      </c:valAx>
      <c:valAx>
        <c:axId val="1103872800"/>
        <c:scaling>
          <c:orientation val="minMax"/>
        </c:scaling>
        <c:delete val="0"/>
        <c:axPos val="r"/>
        <c:numFmt formatCode="0.0\ &quot;k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03863080"/>
        <c:crosses val="max"/>
        <c:crossBetween val="between"/>
        <c:majorUnit val="30"/>
      </c:valAx>
      <c:catAx>
        <c:axId val="1103863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03872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11</xdr:row>
      <xdr:rowOff>1</xdr:rowOff>
    </xdr:from>
    <xdr:to>
      <xdr:col>8</xdr:col>
      <xdr:colOff>790499</xdr:colOff>
      <xdr:row>27</xdr:row>
      <xdr:rowOff>51492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CE75B6-4172-8B22-505C-6B5DD1E09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" y="2889251"/>
          <a:ext cx="6696000" cy="2845491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444500</xdr:colOff>
      <xdr:row>15</xdr:row>
      <xdr:rowOff>109426</xdr:rowOff>
    </xdr:from>
    <xdr:ext cx="1242786" cy="452432"/>
    <xdr:sp macro="" textlink="">
      <xdr:nvSpPr>
        <xdr:cNvPr id="2" name="Callout: Bent Line 1">
          <a:extLst>
            <a:ext uri="{FF2B5EF4-FFF2-40B4-BE49-F238E27FC236}">
              <a16:creationId xmlns:a16="http://schemas.microsoft.com/office/drawing/2014/main" id="{15CBF675-F07F-B021-7409-E07CDB49B22E}"/>
            </a:ext>
          </a:extLst>
        </xdr:cNvPr>
        <xdr:cNvSpPr/>
      </xdr:nvSpPr>
      <xdr:spPr>
        <a:xfrm>
          <a:off x="3519714" y="4091783"/>
          <a:ext cx="1242786" cy="452432"/>
        </a:xfrm>
        <a:prstGeom prst="borderCallout2">
          <a:avLst>
            <a:gd name="adj1" fmla="val 44815"/>
            <a:gd name="adj2" fmla="val -1764"/>
            <a:gd name="adj3" fmla="val 50831"/>
            <a:gd name="adj4" fmla="val -13747"/>
            <a:gd name="adj5" fmla="val 80419"/>
            <a:gd name="adj6" fmla="val -32069"/>
          </a:avLst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>
          <a:spAutoFit/>
        </a:bodyPr>
        <a:lstStyle/>
        <a:p>
          <a:pPr algn="l"/>
          <a:r>
            <a:rPr lang="en-US" sz="1100" b="1">
              <a:latin typeface="Aptos" panose="020B0004020202020204" pitchFamily="34" charset="0"/>
            </a:rPr>
            <a:t>Formúlan í </a:t>
          </a:r>
          <a:r>
            <a:rPr lang="en-US" sz="1200" b="1">
              <a:latin typeface="Aptos" panose="020B0004020202020204" pitchFamily="34" charset="0"/>
            </a:rPr>
            <a:t>C17</a:t>
          </a:r>
          <a:r>
            <a:rPr lang="en-US" sz="1100" b="1">
              <a:latin typeface="Aptos" panose="020B0004020202020204" pitchFamily="34" charset="0"/>
            </a:rPr>
            <a:t> </a:t>
          </a:r>
          <a:br>
            <a:rPr lang="en-US" sz="1100" b="1">
              <a:latin typeface="Aptos" panose="020B0004020202020204" pitchFamily="34" charset="0"/>
            </a:rPr>
          </a:br>
          <a:r>
            <a:rPr lang="en-US" sz="1100" b="1">
              <a:latin typeface="Aptos" panose="020B0004020202020204" pitchFamily="34" charset="0"/>
            </a:rPr>
            <a:t>=SUM(C15:C16)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147636</xdr:colOff>
      <xdr:row>14</xdr:row>
      <xdr:rowOff>119062</xdr:rowOff>
    </xdr:from>
    <xdr:to>
      <xdr:col>13</xdr:col>
      <xdr:colOff>1114424</xdr:colOff>
      <xdr:row>30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1D73ED8-C024-EB50-E9A3-04985309E4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skatturinn.is/einstaklingar/skattar-og-gjold/kilometragjald/" TargetMode="External"/><Relationship Id="rId1" Type="http://schemas.openxmlformats.org/officeDocument/2006/relationships/hyperlink" Target="https://sedlabanki.is/gagnatorg/verdbolg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07ED-B5E7-4440-BD67-1620E40D71DF}">
  <sheetPr>
    <tabColor rgb="FFCCC0DA"/>
    <pageSetUpPr fitToPage="1"/>
  </sheetPr>
  <dimension ref="A1:D17"/>
  <sheetViews>
    <sheetView tabSelected="1" workbookViewId="0">
      <selection activeCell="B16" sqref="B16"/>
    </sheetView>
  </sheetViews>
  <sheetFormatPr defaultRowHeight="15.75"/>
  <cols>
    <col min="1" max="1" width="19.25" style="37" customWidth="1"/>
    <col min="2" max="2" width="10.125" style="111" customWidth="1"/>
    <col min="3" max="3" width="12.875" style="37" customWidth="1"/>
    <col min="4" max="4" width="73.625" style="37" customWidth="1"/>
    <col min="5" max="16384" width="9" style="37"/>
  </cols>
  <sheetData>
    <row r="1" spans="1:4" ht="24" customHeight="1">
      <c r="A1" s="101" t="s">
        <v>297</v>
      </c>
      <c r="B1" s="102" t="s">
        <v>298</v>
      </c>
      <c r="C1" s="103"/>
      <c r="D1" s="104"/>
    </row>
    <row r="2" spans="1:4" ht="20.25" customHeight="1">
      <c r="A2" s="105" t="s">
        <v>301</v>
      </c>
      <c r="B2" s="106">
        <v>15000</v>
      </c>
      <c r="C2" s="100"/>
      <c r="D2" s="104" t="s">
        <v>399</v>
      </c>
    </row>
    <row r="3" spans="1:4" ht="20.25" customHeight="1">
      <c r="A3" s="105" t="s">
        <v>299</v>
      </c>
      <c r="B3" s="106">
        <v>17500</v>
      </c>
      <c r="C3" s="107"/>
      <c r="D3" s="104" t="s">
        <v>400</v>
      </c>
    </row>
    <row r="4" spans="1:4" ht="20.25" customHeight="1">
      <c r="A4" s="105" t="s">
        <v>301</v>
      </c>
      <c r="B4" s="106">
        <v>20000</v>
      </c>
      <c r="C4" s="108"/>
      <c r="D4" s="104" t="s">
        <v>397</v>
      </c>
    </row>
    <row r="5" spans="1:4" ht="20.25" customHeight="1">
      <c r="A5" s="105" t="s">
        <v>300</v>
      </c>
      <c r="B5" s="106">
        <v>20000</v>
      </c>
      <c r="C5" s="109"/>
      <c r="D5" s="104" t="s">
        <v>398</v>
      </c>
    </row>
    <row r="6" spans="1:4" ht="20.25" customHeight="1">
      <c r="A6" s="105" t="s">
        <v>300</v>
      </c>
      <c r="B6" s="106">
        <v>22000</v>
      </c>
      <c r="C6" s="40"/>
    </row>
    <row r="7" spans="1:4" ht="20.25" customHeight="1">
      <c r="A7" s="105" t="s">
        <v>299</v>
      </c>
      <c r="B7" s="106">
        <v>24000</v>
      </c>
      <c r="C7" s="110"/>
      <c r="D7" s="104" t="s">
        <v>392</v>
      </c>
    </row>
    <row r="8" spans="1:4" ht="20.25" customHeight="1">
      <c r="A8" s="105" t="s">
        <v>299</v>
      </c>
      <c r="B8" s="106">
        <v>25000</v>
      </c>
      <c r="C8" s="110"/>
      <c r="D8" s="104" t="s">
        <v>393</v>
      </c>
    </row>
    <row r="9" spans="1:4" ht="20.25" customHeight="1">
      <c r="A9" s="105" t="s">
        <v>302</v>
      </c>
      <c r="B9" s="106">
        <v>20000</v>
      </c>
      <c r="C9" s="110"/>
      <c r="D9" s="104" t="s">
        <v>394</v>
      </c>
    </row>
    <row r="10" spans="1:4" ht="20.25" customHeight="1">
      <c r="A10" s="105" t="s">
        <v>299</v>
      </c>
      <c r="B10" s="106">
        <v>28000</v>
      </c>
      <c r="C10" s="128"/>
      <c r="D10" s="104" t="s">
        <v>395</v>
      </c>
    </row>
    <row r="11" spans="1:4" ht="20.25" customHeight="1">
      <c r="A11" s="105" t="s">
        <v>302</v>
      </c>
      <c r="B11" s="106">
        <v>30000</v>
      </c>
      <c r="C11" s="127"/>
      <c r="D11" s="129" t="s">
        <v>351</v>
      </c>
    </row>
    <row r="12" spans="1:4" ht="20.25" customHeight="1">
      <c r="A12" s="105" t="s">
        <v>300</v>
      </c>
      <c r="B12" s="106">
        <v>32000</v>
      </c>
    </row>
    <row r="13" spans="1:4" ht="20.25" customHeight="1">
      <c r="A13" s="105" t="s">
        <v>301</v>
      </c>
      <c r="B13" s="106">
        <v>34000</v>
      </c>
    </row>
    <row r="14" spans="1:4" ht="20.25" customHeight="1">
      <c r="A14" s="105" t="s">
        <v>299</v>
      </c>
      <c r="B14" s="106">
        <v>35500</v>
      </c>
      <c r="C14" s="110"/>
      <c r="D14" s="129" t="s">
        <v>328</v>
      </c>
    </row>
    <row r="15" spans="1:4" ht="20.25" customHeight="1">
      <c r="A15" s="121" t="s">
        <v>301</v>
      </c>
      <c r="B15" s="119">
        <v>36000</v>
      </c>
    </row>
    <row r="16" spans="1:4" ht="18.75" customHeight="1">
      <c r="A16" s="97" t="s">
        <v>351</v>
      </c>
      <c r="B16" s="110"/>
    </row>
    <row r="17" spans="3:3">
      <c r="C17" s="112"/>
    </row>
  </sheetData>
  <sortState xmlns:xlrd2="http://schemas.microsoft.com/office/spreadsheetml/2017/richdata2" ref="A6:B13">
    <sortCondition descending="1" ref="B6:B13"/>
  </sortState>
  <conditionalFormatting sqref="A1">
    <cfRule type="containsText" dxfId="21" priority="11" operator="containsText" text="Epli">
      <formula>NOT(ISERROR(SEARCH("Epli",A1)))</formula>
    </cfRule>
    <cfRule type="containsText" dxfId="20" priority="12" operator="containsText" text="Appelsínur">
      <formula>NOT(ISERROR(SEARCH("Appelsínur",A1)))</formula>
    </cfRule>
    <cfRule type="containsText" dxfId="19" priority="13" operator="containsText" text="Bananar">
      <formula>NOT(ISERROR(SEARCH("Bananar",A1)))</formula>
    </cfRule>
    <cfRule type="containsText" dxfId="18" priority="14" operator="containsText" text="Perur">
      <formula>NOT(ISERROR(SEARCH("Perur",A1)))</formula>
    </cfRule>
    <cfRule type="cellIs" dxfId="17" priority="15" operator="equal">
      <formula>"epli"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053D-86AB-4A6D-B031-FCDB6CE7BEBF}">
  <dimension ref="A1:D25"/>
  <sheetViews>
    <sheetView workbookViewId="0">
      <selection activeCell="F18" sqref="F18"/>
    </sheetView>
  </sheetViews>
  <sheetFormatPr defaultRowHeight="15.75"/>
  <cols>
    <col min="1" max="1" width="17.25" style="17" customWidth="1"/>
    <col min="2" max="2" width="9.875" style="78" customWidth="1"/>
    <col min="3" max="3" width="8.625" style="78" customWidth="1"/>
    <col min="4" max="4" width="58.5" style="17" bestFit="1" customWidth="1"/>
    <col min="5" max="16384" width="9" style="85"/>
  </cols>
  <sheetData>
    <row r="1" spans="1:4" ht="22.5" customHeight="1">
      <c r="A1" s="83" t="s">
        <v>379</v>
      </c>
      <c r="B1" s="84" t="s">
        <v>349</v>
      </c>
    </row>
    <row r="2" spans="1:4" ht="17.25" customHeight="1">
      <c r="A2" s="17" t="s">
        <v>380</v>
      </c>
      <c r="B2" s="86">
        <v>32</v>
      </c>
      <c r="C2" s="87">
        <f>COUNTIF(A2:A24,"Epli")</f>
        <v>9</v>
      </c>
      <c r="D2" s="17" t="s">
        <v>386</v>
      </c>
    </row>
    <row r="3" spans="1:4" ht="17.25" customHeight="1">
      <c r="A3" s="17" t="s">
        <v>368</v>
      </c>
      <c r="B3" s="86">
        <v>54</v>
      </c>
      <c r="C3" s="87">
        <f>COUNTIF(A2:A24,A4)</f>
        <v>6</v>
      </c>
      <c r="D3" s="17" t="s">
        <v>387</v>
      </c>
    </row>
    <row r="4" spans="1:4" ht="17.25" customHeight="1">
      <c r="A4" s="17" t="s">
        <v>381</v>
      </c>
      <c r="B4" s="86">
        <v>75</v>
      </c>
      <c r="C4" s="87">
        <f>COUNTIF(B2:B24,"&gt;55")</f>
        <v>14</v>
      </c>
      <c r="D4" s="17" t="s">
        <v>388</v>
      </c>
    </row>
    <row r="5" spans="1:4" ht="17.25" customHeight="1">
      <c r="A5" s="17" t="s">
        <v>380</v>
      </c>
      <c r="B5" s="86">
        <v>86</v>
      </c>
      <c r="C5" s="87">
        <f>COUNTIF(B2:B24,"&lt;&gt;75")</f>
        <v>20</v>
      </c>
      <c r="D5" s="17" t="s">
        <v>389</v>
      </c>
    </row>
    <row r="6" spans="1:4" ht="17.25" customHeight="1">
      <c r="A6" s="17" t="s">
        <v>380</v>
      </c>
      <c r="B6" s="86">
        <v>28</v>
      </c>
      <c r="C6" s="87">
        <f>COUNTIF(B2:B24,"&gt;=85")</f>
        <v>4</v>
      </c>
      <c r="D6" s="17" t="s">
        <v>390</v>
      </c>
    </row>
    <row r="7" spans="1:4" ht="17.25" customHeight="1">
      <c r="A7" s="17" t="s">
        <v>368</v>
      </c>
      <c r="B7" s="86">
        <v>46</v>
      </c>
      <c r="C7" s="85"/>
    </row>
    <row r="8" spans="1:4" ht="17.25" customHeight="1">
      <c r="A8" s="17" t="s">
        <v>381</v>
      </c>
      <c r="B8" s="86">
        <v>90</v>
      </c>
      <c r="C8" s="87">
        <f>SUMIF(A2:A24,A3,B2:B24)</f>
        <v>335</v>
      </c>
      <c r="D8" s="17" t="s">
        <v>382</v>
      </c>
    </row>
    <row r="9" spans="1:4" ht="17.25" customHeight="1">
      <c r="A9" s="17" t="s">
        <v>380</v>
      </c>
      <c r="B9" s="86">
        <v>82</v>
      </c>
      <c r="C9" s="87">
        <f>SUMIF(A2:A24,A2,B2:B24)</f>
        <v>417</v>
      </c>
      <c r="D9" s="17" t="s">
        <v>383</v>
      </c>
    </row>
    <row r="10" spans="1:4" ht="17.25" customHeight="1">
      <c r="A10" s="17" t="s">
        <v>380</v>
      </c>
      <c r="B10" s="86">
        <v>21</v>
      </c>
      <c r="C10" s="87">
        <f>SUMIF(A2:A24,A4,B2:B24)</f>
        <v>449</v>
      </c>
      <c r="D10" s="17" t="s">
        <v>384</v>
      </c>
    </row>
    <row r="11" spans="1:4" ht="17.25" customHeight="1">
      <c r="A11" s="17" t="s">
        <v>368</v>
      </c>
      <c r="B11" s="86">
        <v>39</v>
      </c>
      <c r="C11" s="87">
        <f>SUMIF(A2:A24,A13,B2:B24)</f>
        <v>153</v>
      </c>
      <c r="D11" s="17" t="s">
        <v>385</v>
      </c>
    </row>
    <row r="12" spans="1:4" ht="17.25" customHeight="1">
      <c r="A12" s="17" t="s">
        <v>380</v>
      </c>
      <c r="B12" s="86">
        <v>57</v>
      </c>
    </row>
    <row r="13" spans="1:4" ht="17.25" customHeight="1">
      <c r="A13" s="17" t="s">
        <v>358</v>
      </c>
      <c r="B13" s="86">
        <v>68</v>
      </c>
    </row>
    <row r="14" spans="1:4" ht="17.25" customHeight="1">
      <c r="A14" s="17" t="s">
        <v>368</v>
      </c>
      <c r="B14" s="86">
        <v>85</v>
      </c>
    </row>
    <row r="15" spans="1:4" ht="17.25" customHeight="1">
      <c r="A15" s="17" t="s">
        <v>381</v>
      </c>
      <c r="B15" s="86">
        <v>67</v>
      </c>
      <c r="C15" s="88"/>
      <c r="D15" s="79"/>
    </row>
    <row r="16" spans="1:4" ht="17.25" customHeight="1">
      <c r="A16" s="17" t="s">
        <v>380</v>
      </c>
      <c r="B16" s="86">
        <v>68</v>
      </c>
    </row>
    <row r="17" spans="1:2" ht="17.25" customHeight="1">
      <c r="A17" s="17" t="s">
        <v>368</v>
      </c>
      <c r="B17" s="86">
        <v>75</v>
      </c>
    </row>
    <row r="18" spans="1:2" ht="17.25" customHeight="1">
      <c r="A18" s="17" t="s">
        <v>381</v>
      </c>
      <c r="B18" s="86">
        <v>70</v>
      </c>
    </row>
    <row r="19" spans="1:2" ht="17.25" customHeight="1">
      <c r="A19" s="17" t="s">
        <v>358</v>
      </c>
      <c r="B19" s="86">
        <v>85</v>
      </c>
    </row>
    <row r="20" spans="1:2" ht="17.25" customHeight="1">
      <c r="A20" s="17" t="s">
        <v>381</v>
      </c>
      <c r="B20" s="86">
        <v>72</v>
      </c>
    </row>
    <row r="21" spans="1:2" ht="17.25" customHeight="1">
      <c r="A21" s="17" t="s">
        <v>380</v>
      </c>
      <c r="B21" s="86">
        <v>25</v>
      </c>
    </row>
    <row r="22" spans="1:2" ht="17.25" customHeight="1">
      <c r="A22" s="17" t="s">
        <v>368</v>
      </c>
      <c r="B22" s="78">
        <v>36</v>
      </c>
    </row>
    <row r="23" spans="1:2" ht="17.25" customHeight="1">
      <c r="A23" s="17" t="s">
        <v>381</v>
      </c>
      <c r="B23" s="78">
        <v>75</v>
      </c>
    </row>
    <row r="24" spans="1:2" ht="17.25" customHeight="1">
      <c r="A24" s="17" t="s">
        <v>380</v>
      </c>
      <c r="B24" s="78">
        <v>18</v>
      </c>
    </row>
    <row r="25" spans="1:2" ht="17.25" customHeight="1">
      <c r="A25" s="89" t="s">
        <v>351</v>
      </c>
      <c r="B25" s="90">
        <f>SUM(B2:B24)</f>
        <v>1354</v>
      </c>
    </row>
  </sheetData>
  <conditionalFormatting sqref="A1 B1:B21">
    <cfRule type="containsText" dxfId="16" priority="16" operator="containsText" text="Perur">
      <formula>NOT(ISERROR(SEARCH("Perur",A1)))</formula>
    </cfRule>
    <cfRule type="cellIs" dxfId="15" priority="17" operator="equal">
      <formula>"epli"</formula>
    </cfRule>
  </conditionalFormatting>
  <conditionalFormatting sqref="A25">
    <cfRule type="containsText" dxfId="14" priority="10" operator="containsText" text="Epli">
      <formula>NOT(ISERROR(SEARCH("Epli",A25)))</formula>
    </cfRule>
    <cfRule type="containsText" dxfId="13" priority="11" operator="containsText" text="Appelsínur">
      <formula>NOT(ISERROR(SEARCH("Appelsínur",A25)))</formula>
    </cfRule>
    <cfRule type="containsText" dxfId="12" priority="12" operator="containsText" text="Bananar">
      <formula>NOT(ISERROR(SEARCH("Bananar",A25)))</formula>
    </cfRule>
    <cfRule type="containsText" dxfId="11" priority="13" operator="containsText" text="Perur">
      <formula>NOT(ISERROR(SEARCH("Perur",A25)))</formula>
    </cfRule>
    <cfRule type="cellIs" dxfId="10" priority="14" operator="equal">
      <formula>"epli"</formula>
    </cfRule>
  </conditionalFormatting>
  <conditionalFormatting sqref="B1:B21 A1">
    <cfRule type="containsText" dxfId="9" priority="15" operator="containsText" text="Bananar">
      <formula>NOT(ISERROR(SEARCH("Bananar",A1)))</formula>
    </cfRule>
  </conditionalFormatting>
  <conditionalFormatting sqref="B2:B24">
    <cfRule type="containsText" dxfId="6" priority="8" operator="containsText" text="Appelsínur">
      <formula>NOT(ISERROR(SEARCH("Appelsínur",B2)))</formula>
    </cfRule>
    <cfRule type="containsText" dxfId="5" priority="9" operator="containsText" text="Epli">
      <formula>NOT(ISERROR(SEARCH("Epli",B2)))</formula>
    </cfRule>
  </conditionalFormatting>
  <conditionalFormatting sqref="D15">
    <cfRule type="containsText" dxfId="4" priority="1" operator="containsText" text="Epli">
      <formula>NOT(ISERROR(SEARCH("Epli",D15)))</formula>
    </cfRule>
    <cfRule type="containsText" dxfId="3" priority="2" operator="containsText" text="Appelsínur">
      <formula>NOT(ISERROR(SEARCH("Appelsínur",D15)))</formula>
    </cfRule>
    <cfRule type="containsText" dxfId="2" priority="3" operator="containsText" text="Bananar">
      <formula>NOT(ISERROR(SEARCH("Bananar",D15)))</formula>
    </cfRule>
    <cfRule type="containsText" dxfId="1" priority="4" operator="containsText" text="Perur">
      <formula>NOT(ISERROR(SEARCH("Perur",D15)))</formula>
    </cfRule>
    <cfRule type="cellIs" dxfId="0" priority="5" operator="equal">
      <formula>"epli"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8E296D3E-5D33-467C-8592-37CA8DCEEBF5}">
            <xm:f>NOT(ISERROR(SEARCH($A$19,B2)))</xm:f>
            <xm:f>$A$19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ontainsText" priority="7" operator="containsText" id="{1F24C852-A756-49B9-BAF1-F652BE515658}">
            <xm:f>NOT(ISERROR(SEARCH($A$8,B2)))</xm:f>
            <xm:f>$A$8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B2:B24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49F5-4D4E-44FA-9551-06865C19326F}">
  <sheetPr>
    <tabColor rgb="FFE6B8B7"/>
    <pageSetUpPr fitToPage="1"/>
  </sheetPr>
  <dimension ref="A1:I10"/>
  <sheetViews>
    <sheetView zoomScale="110" zoomScaleNormal="110" workbookViewId="0">
      <selection activeCell="C4" sqref="C4"/>
    </sheetView>
  </sheetViews>
  <sheetFormatPr defaultRowHeight="13.5"/>
  <cols>
    <col min="1" max="1" width="11.75" style="35" customWidth="1"/>
    <col min="2" max="2" width="9.75" style="35" customWidth="1"/>
    <col min="3" max="3" width="11" style="35" customWidth="1"/>
    <col min="4" max="4" width="11.625" style="35" customWidth="1"/>
    <col min="5" max="5" width="1.125" style="27" customWidth="1"/>
    <col min="6" max="6" width="11.75" style="27" customWidth="1"/>
    <col min="7" max="7" width="9.75" style="27" customWidth="1"/>
    <col min="8" max="8" width="11" style="27" customWidth="1"/>
    <col min="9" max="9" width="11.625" style="27" customWidth="1"/>
    <col min="10" max="16384" width="9" style="27"/>
  </cols>
  <sheetData>
    <row r="1" spans="1:9" ht="35.25" customHeight="1">
      <c r="A1" s="133" t="s">
        <v>333</v>
      </c>
      <c r="B1" s="134"/>
      <c r="C1" s="134"/>
      <c r="D1" s="134"/>
      <c r="E1" s="134"/>
      <c r="F1" s="134"/>
      <c r="G1" s="134"/>
      <c r="H1" s="134"/>
      <c r="I1" s="135"/>
    </row>
    <row r="2" spans="1:9" ht="24.75" customHeight="1">
      <c r="A2" s="141" t="s">
        <v>334</v>
      </c>
      <c r="B2" s="142"/>
      <c r="C2" s="142"/>
      <c r="D2" s="142"/>
      <c r="E2" s="136"/>
      <c r="F2" s="142" t="s">
        <v>334</v>
      </c>
      <c r="G2" s="142"/>
      <c r="H2" s="142"/>
      <c r="I2" s="143"/>
    </row>
    <row r="3" spans="1:9" ht="36.75" customHeight="1">
      <c r="A3" s="28" t="s">
        <v>329</v>
      </c>
      <c r="B3" s="29" t="s">
        <v>330</v>
      </c>
      <c r="C3" s="30" t="s">
        <v>332</v>
      </c>
      <c r="D3" s="31" t="s">
        <v>331</v>
      </c>
      <c r="E3" s="137"/>
      <c r="F3" s="28" t="s">
        <v>329</v>
      </c>
      <c r="G3" s="29" t="s">
        <v>330</v>
      </c>
      <c r="H3" s="30" t="s">
        <v>332</v>
      </c>
      <c r="I3" s="31" t="s">
        <v>331</v>
      </c>
    </row>
    <row r="4" spans="1:9" ht="18.75" customHeight="1">
      <c r="A4" s="91">
        <v>0.24</v>
      </c>
      <c r="B4" s="92">
        <v>150000</v>
      </c>
      <c r="C4" s="93"/>
      <c r="D4" s="93"/>
      <c r="E4" s="137"/>
      <c r="F4" s="91">
        <v>0.11</v>
      </c>
      <c r="G4" s="92">
        <v>100000</v>
      </c>
      <c r="H4" s="93"/>
      <c r="I4" s="93"/>
    </row>
    <row r="5" spans="1:9" ht="5.25" customHeight="1">
      <c r="A5" s="33"/>
      <c r="B5" s="32"/>
      <c r="C5" s="32"/>
      <c r="D5" s="32"/>
      <c r="E5" s="137"/>
      <c r="F5" s="33"/>
      <c r="G5" s="32"/>
      <c r="H5" s="32"/>
      <c r="I5" s="32"/>
    </row>
    <row r="6" spans="1:9" ht="7.5" customHeight="1">
      <c r="A6" s="138"/>
      <c r="B6" s="139"/>
      <c r="C6" s="139"/>
      <c r="D6" s="140"/>
      <c r="E6" s="137"/>
      <c r="F6" s="138"/>
      <c r="G6" s="139"/>
      <c r="H6" s="139"/>
      <c r="I6" s="140"/>
    </row>
    <row r="7" spans="1:9" ht="5.25" customHeight="1">
      <c r="C7" s="36"/>
      <c r="D7" s="36"/>
      <c r="E7" s="137"/>
      <c r="F7" s="35"/>
      <c r="G7" s="35"/>
      <c r="H7" s="36"/>
      <c r="I7" s="36"/>
    </row>
    <row r="8" spans="1:9" ht="24.75" customHeight="1">
      <c r="A8" s="141" t="s">
        <v>335</v>
      </c>
      <c r="B8" s="142"/>
      <c r="C8" s="142"/>
      <c r="D8" s="142"/>
      <c r="E8" s="137"/>
      <c r="F8" s="142" t="s">
        <v>335</v>
      </c>
      <c r="G8" s="142"/>
      <c r="H8" s="142"/>
      <c r="I8" s="143"/>
    </row>
    <row r="9" spans="1:9" ht="36.75" customHeight="1">
      <c r="A9" s="29" t="s">
        <v>331</v>
      </c>
      <c r="B9" s="28" t="str">
        <f>+A3</f>
        <v xml:space="preserve">Vsk. </v>
      </c>
      <c r="C9" s="31" t="s">
        <v>396</v>
      </c>
      <c r="D9" s="31" t="s">
        <v>332</v>
      </c>
      <c r="E9" s="137"/>
      <c r="F9" s="29" t="s">
        <v>331</v>
      </c>
      <c r="G9" s="28" t="str">
        <f>+F3</f>
        <v xml:space="preserve">Vsk. </v>
      </c>
      <c r="H9" s="31" t="s">
        <v>396</v>
      </c>
      <c r="I9" s="31" t="s">
        <v>332</v>
      </c>
    </row>
    <row r="10" spans="1:9" ht="18.75" customHeight="1">
      <c r="A10" s="34"/>
      <c r="B10" s="91">
        <f>A4</f>
        <v>0.24</v>
      </c>
      <c r="C10" s="94"/>
      <c r="D10" s="93"/>
      <c r="E10" s="137"/>
      <c r="F10" s="34"/>
      <c r="G10" s="91">
        <f>F4</f>
        <v>0.11</v>
      </c>
      <c r="H10" s="94"/>
      <c r="I10" s="93"/>
    </row>
  </sheetData>
  <mergeCells count="8">
    <mergeCell ref="A1:I1"/>
    <mergeCell ref="E2:E10"/>
    <mergeCell ref="A6:D6"/>
    <mergeCell ref="F6:I6"/>
    <mergeCell ref="A2:D2"/>
    <mergeCell ref="A8:D8"/>
    <mergeCell ref="F2:I2"/>
    <mergeCell ref="F8:I8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AD3B-2E44-461B-9393-DD74E81D826C}">
  <sheetPr>
    <tabColor theme="7" tint="0.59999389629810485"/>
    <pageSetUpPr fitToPage="1"/>
  </sheetPr>
  <dimension ref="A1:C6"/>
  <sheetViews>
    <sheetView zoomScale="110" zoomScaleNormal="110" workbookViewId="0">
      <selection activeCell="C3" sqref="C3"/>
    </sheetView>
  </sheetViews>
  <sheetFormatPr defaultRowHeight="15.75"/>
  <cols>
    <col min="1" max="1" width="13.125" style="37" customWidth="1"/>
    <col min="2" max="2" width="6.25" style="37" customWidth="1"/>
    <col min="3" max="3" width="18" style="37" customWidth="1"/>
    <col min="4" max="16384" width="9" style="37"/>
  </cols>
  <sheetData>
    <row r="1" spans="1:3" ht="32.25" customHeight="1">
      <c r="A1" s="144" t="s">
        <v>344</v>
      </c>
      <c r="B1" s="145"/>
      <c r="C1" s="146"/>
    </row>
    <row r="2" spans="1:3" ht="29.25" customHeight="1">
      <c r="A2" s="48" t="s">
        <v>345</v>
      </c>
      <c r="B2" s="49" t="s">
        <v>332</v>
      </c>
      <c r="C2" s="48" t="s">
        <v>346</v>
      </c>
    </row>
    <row r="3" spans="1:3" ht="24" customHeight="1">
      <c r="A3" s="130">
        <v>75000</v>
      </c>
      <c r="B3" s="99">
        <v>0.24</v>
      </c>
      <c r="C3" s="47"/>
    </row>
    <row r="4" spans="1:3" ht="22.5" customHeight="1">
      <c r="A4" s="40"/>
      <c r="C4" s="40"/>
    </row>
    <row r="5" spans="1:3" ht="22.5" customHeight="1">
      <c r="A5" s="50" t="s">
        <v>345</v>
      </c>
      <c r="B5" s="51" t="s">
        <v>332</v>
      </c>
      <c r="C5" s="50" t="s">
        <v>347</v>
      </c>
    </row>
    <row r="6" spans="1:3" ht="24" customHeight="1">
      <c r="A6" s="130">
        <v>85000</v>
      </c>
      <c r="B6" s="99">
        <v>0.24</v>
      </c>
      <c r="C6" s="47"/>
    </row>
  </sheetData>
  <mergeCells count="1">
    <mergeCell ref="A1:C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AEFA-180F-4124-A48E-4CF7F2993205}">
  <sheetPr>
    <tabColor rgb="FFE6B8B7"/>
    <pageSetUpPr fitToPage="1"/>
  </sheetPr>
  <dimension ref="A1:I10"/>
  <sheetViews>
    <sheetView zoomScale="110" zoomScaleNormal="110" workbookViewId="0">
      <selection activeCell="E2" sqref="E2"/>
    </sheetView>
  </sheetViews>
  <sheetFormatPr defaultRowHeight="15.75"/>
  <cols>
    <col min="1" max="1" width="8.5" style="37" customWidth="1"/>
    <col min="2" max="2" width="15.125" style="37" customWidth="1"/>
    <col min="3" max="3" width="7.125" style="37" customWidth="1"/>
    <col min="4" max="4" width="7.625" style="37" customWidth="1"/>
    <col min="5" max="5" width="10.875" style="37" customWidth="1"/>
    <col min="6" max="6" width="1.75" style="37" customWidth="1"/>
    <col min="7" max="7" width="13.875" style="37" customWidth="1"/>
    <col min="8" max="8" width="9" style="37"/>
    <col min="9" max="9" width="9.625" style="37" customWidth="1"/>
    <col min="10" max="16384" width="9" style="37"/>
  </cols>
  <sheetData>
    <row r="1" spans="1:9" ht="41.25" customHeight="1">
      <c r="A1" s="52" t="s">
        <v>352</v>
      </c>
      <c r="B1" s="53" t="s">
        <v>348</v>
      </c>
      <c r="C1" s="54" t="s">
        <v>349</v>
      </c>
      <c r="D1" s="54" t="s">
        <v>350</v>
      </c>
      <c r="E1" s="54" t="s">
        <v>351</v>
      </c>
      <c r="F1" s="55"/>
      <c r="G1" s="147" t="s">
        <v>353</v>
      </c>
      <c r="H1" s="148"/>
      <c r="I1" s="149"/>
    </row>
    <row r="2" spans="1:9" ht="20.25" customHeight="1">
      <c r="A2" s="56">
        <v>2</v>
      </c>
      <c r="B2" s="57" t="s">
        <v>355</v>
      </c>
      <c r="C2" s="58">
        <v>2</v>
      </c>
      <c r="D2" s="59">
        <v>1060</v>
      </c>
      <c r="E2" s="23"/>
      <c r="F2" s="60"/>
      <c r="G2" s="61"/>
      <c r="H2" s="61"/>
      <c r="I2" s="54" t="s">
        <v>332</v>
      </c>
    </row>
    <row r="3" spans="1:9" ht="20.25" customHeight="1">
      <c r="A3" s="56">
        <v>1</v>
      </c>
      <c r="B3" s="57" t="s">
        <v>354</v>
      </c>
      <c r="C3" s="58">
        <v>2</v>
      </c>
      <c r="D3" s="59">
        <v>680</v>
      </c>
      <c r="E3" s="23"/>
      <c r="F3" s="60"/>
      <c r="G3" s="113">
        <v>0.24</v>
      </c>
      <c r="H3" s="23"/>
      <c r="I3" s="23"/>
    </row>
    <row r="4" spans="1:9" ht="20.25" customHeight="1">
      <c r="A4" s="56">
        <v>2</v>
      </c>
      <c r="B4" s="57" t="s">
        <v>358</v>
      </c>
      <c r="C4" s="58">
        <v>1</v>
      </c>
      <c r="D4" s="59">
        <v>330</v>
      </c>
      <c r="E4" s="23"/>
      <c r="F4" s="60"/>
      <c r="G4" s="114">
        <v>0.11</v>
      </c>
      <c r="H4" s="62"/>
      <c r="I4" s="23"/>
    </row>
    <row r="5" spans="1:9" ht="20.25" customHeight="1">
      <c r="A5" s="56">
        <v>2</v>
      </c>
      <c r="B5" s="57" t="s">
        <v>357</v>
      </c>
      <c r="C5" s="132">
        <v>1.2</v>
      </c>
      <c r="D5" s="59">
        <v>1450</v>
      </c>
      <c r="E5" s="23"/>
      <c r="F5" s="60"/>
      <c r="G5" s="63" t="s">
        <v>356</v>
      </c>
      <c r="H5" s="64"/>
      <c r="I5" s="65"/>
    </row>
    <row r="6" spans="1:9" ht="20.25" customHeight="1">
      <c r="A6" s="56">
        <v>1</v>
      </c>
      <c r="B6" s="57" t="s">
        <v>359</v>
      </c>
      <c r="C6" s="58">
        <v>2</v>
      </c>
      <c r="D6" s="59">
        <v>1280</v>
      </c>
      <c r="E6" s="23"/>
      <c r="F6" s="60"/>
      <c r="G6" s="66" t="s">
        <v>330</v>
      </c>
      <c r="H6" s="67"/>
      <c r="I6" s="62"/>
    </row>
    <row r="7" spans="1:9" ht="20.25" customHeight="1">
      <c r="A7" s="69">
        <v>1</v>
      </c>
      <c r="B7" s="66" t="s">
        <v>360</v>
      </c>
      <c r="C7" s="70">
        <v>2</v>
      </c>
      <c r="D7" s="71">
        <v>320</v>
      </c>
      <c r="E7" s="23"/>
      <c r="F7" s="60"/>
      <c r="G7" s="68" t="s">
        <v>331</v>
      </c>
      <c r="H7" s="64"/>
      <c r="I7" s="65"/>
    </row>
    <row r="8" spans="1:9" ht="20.25" customHeight="1">
      <c r="A8" s="72"/>
      <c r="B8" s="73"/>
      <c r="C8" s="64"/>
      <c r="D8" s="74"/>
      <c r="E8" s="65"/>
      <c r="F8" s="60"/>
      <c r="G8" s="60"/>
      <c r="H8" s="60"/>
      <c r="I8" s="60"/>
    </row>
    <row r="9" spans="1:9" ht="20.25" customHeight="1">
      <c r="F9" s="60"/>
      <c r="G9" s="60"/>
      <c r="H9" s="60"/>
      <c r="I9" s="60"/>
    </row>
    <row r="10" spans="1:9">
      <c r="G10" s="75"/>
    </row>
  </sheetData>
  <sortState xmlns:xlrd2="http://schemas.microsoft.com/office/spreadsheetml/2017/richdata2" ref="A5:D7">
    <sortCondition descending="1" ref="D5:D7"/>
  </sortState>
  <mergeCells count="1">
    <mergeCell ref="G1:I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8337-1DE3-4079-9D65-D52DF3E898FE}">
  <sheetPr>
    <tabColor theme="7" tint="0.59999389629810485"/>
    <pageSetUpPr fitToPage="1"/>
  </sheetPr>
  <dimension ref="A1:E19"/>
  <sheetViews>
    <sheetView zoomScale="105" zoomScaleNormal="105" workbookViewId="0">
      <selection activeCell="E3" sqref="E3"/>
    </sheetView>
  </sheetViews>
  <sheetFormatPr defaultRowHeight="15.75"/>
  <cols>
    <col min="1" max="1" width="21.25" style="95" customWidth="1"/>
    <col min="2" max="2" width="9.25" style="96" customWidth="1"/>
    <col min="3" max="3" width="9.75" style="96" customWidth="1"/>
    <col min="4" max="4" width="7.25" style="96" customWidth="1"/>
    <col min="5" max="5" width="11.625" style="96" customWidth="1"/>
  </cols>
  <sheetData>
    <row r="1" spans="1:5" ht="33" customHeight="1">
      <c r="A1" s="150" t="s">
        <v>361</v>
      </c>
      <c r="B1" s="151"/>
      <c r="C1" s="151"/>
      <c r="D1" s="151"/>
      <c r="E1" s="152"/>
    </row>
    <row r="2" spans="1:5" s="80" customFormat="1" ht="39.75" customHeight="1">
      <c r="A2" s="76" t="s">
        <v>348</v>
      </c>
      <c r="B2" s="77" t="s">
        <v>362</v>
      </c>
      <c r="C2" s="46" t="s">
        <v>350</v>
      </c>
      <c r="D2" s="46" t="s">
        <v>349</v>
      </c>
      <c r="E2" s="46" t="s">
        <v>351</v>
      </c>
    </row>
    <row r="3" spans="1:5" s="80" customFormat="1" ht="18" customHeight="1">
      <c r="A3" s="105" t="s">
        <v>368</v>
      </c>
      <c r="B3" s="116" t="s">
        <v>364</v>
      </c>
      <c r="C3" s="106">
        <v>480</v>
      </c>
      <c r="D3" s="117">
        <v>1.5</v>
      </c>
      <c r="E3" s="23"/>
    </row>
    <row r="4" spans="1:5" s="80" customFormat="1" ht="18" customHeight="1">
      <c r="A4" s="105" t="s">
        <v>373</v>
      </c>
      <c r="B4" s="116" t="s">
        <v>391</v>
      </c>
      <c r="C4" s="106">
        <v>750</v>
      </c>
      <c r="D4" s="117">
        <v>1</v>
      </c>
      <c r="E4" s="23"/>
    </row>
    <row r="5" spans="1:5" s="80" customFormat="1" ht="18" customHeight="1">
      <c r="A5" s="105" t="s">
        <v>371</v>
      </c>
      <c r="B5" s="116" t="s">
        <v>391</v>
      </c>
      <c r="C5" s="106">
        <v>850</v>
      </c>
      <c r="D5" s="117">
        <v>2</v>
      </c>
      <c r="E5" s="23"/>
    </row>
    <row r="6" spans="1:5" s="80" customFormat="1" ht="18" customHeight="1">
      <c r="A6" s="105" t="s">
        <v>372</v>
      </c>
      <c r="B6" s="116" t="s">
        <v>391</v>
      </c>
      <c r="C6" s="106">
        <v>1400</v>
      </c>
      <c r="D6" s="117">
        <v>2</v>
      </c>
      <c r="E6" s="23"/>
    </row>
    <row r="7" spans="1:5" s="80" customFormat="1" ht="18" customHeight="1">
      <c r="A7" s="105" t="s">
        <v>370</v>
      </c>
      <c r="B7" s="116" t="s">
        <v>364</v>
      </c>
      <c r="C7" s="106">
        <v>650</v>
      </c>
      <c r="D7" s="117">
        <v>1.7</v>
      </c>
      <c r="E7" s="23"/>
    </row>
    <row r="8" spans="1:5" s="80" customFormat="1" ht="18" customHeight="1">
      <c r="A8" s="105" t="s">
        <v>365</v>
      </c>
      <c r="B8" s="116" t="s">
        <v>364</v>
      </c>
      <c r="C8" s="106">
        <v>252</v>
      </c>
      <c r="D8" s="117">
        <v>4</v>
      </c>
      <c r="E8" s="23"/>
    </row>
    <row r="9" spans="1:5" s="80" customFormat="1" ht="18" customHeight="1">
      <c r="A9" s="105" t="s">
        <v>374</v>
      </c>
      <c r="B9" s="116" t="s">
        <v>391</v>
      </c>
      <c r="C9" s="106">
        <v>620</v>
      </c>
      <c r="D9" s="117">
        <v>2</v>
      </c>
      <c r="E9" s="23"/>
    </row>
    <row r="10" spans="1:5" s="80" customFormat="1" ht="18" customHeight="1">
      <c r="A10" s="105" t="s">
        <v>363</v>
      </c>
      <c r="B10" s="116" t="s">
        <v>391</v>
      </c>
      <c r="C10" s="106">
        <v>560</v>
      </c>
      <c r="D10" s="117">
        <v>2</v>
      </c>
      <c r="E10" s="23"/>
    </row>
    <row r="11" spans="1:5" s="80" customFormat="1" ht="18" customHeight="1">
      <c r="A11" s="121" t="s">
        <v>369</v>
      </c>
      <c r="B11" s="118" t="s">
        <v>364</v>
      </c>
      <c r="C11" s="119">
        <v>400</v>
      </c>
      <c r="D11" s="120">
        <v>1.3</v>
      </c>
      <c r="E11" s="23"/>
    </row>
    <row r="12" spans="1:5" s="80" customFormat="1" ht="18.75" customHeight="1">
      <c r="A12" s="95"/>
      <c r="B12" s="96"/>
      <c r="C12" s="96"/>
      <c r="D12" s="97"/>
      <c r="E12" s="65"/>
    </row>
    <row r="13" spans="1:5" s="80" customFormat="1" ht="9.75" customHeight="1">
      <c r="A13" s="95"/>
      <c r="B13" s="96"/>
      <c r="C13" s="96"/>
      <c r="D13" s="96"/>
      <c r="E13" s="98"/>
    </row>
    <row r="14" spans="1:5" s="80" customFormat="1" ht="28.5" customHeight="1">
      <c r="A14" s="150" t="s">
        <v>353</v>
      </c>
      <c r="B14" s="151"/>
      <c r="C14" s="151"/>
      <c r="D14" s="151"/>
      <c r="E14" s="152"/>
    </row>
    <row r="15" spans="1:5" s="80" customFormat="1" ht="22.5" customHeight="1">
      <c r="A15" s="122">
        <v>0.24</v>
      </c>
      <c r="B15" s="23"/>
      <c r="C15" s="23"/>
      <c r="D15" s="123"/>
    </row>
    <row r="16" spans="1:5" s="80" customFormat="1" ht="22.5" customHeight="1">
      <c r="A16" s="124">
        <v>0.11</v>
      </c>
      <c r="B16" s="62"/>
      <c r="C16" s="23"/>
      <c r="D16" s="123"/>
    </row>
    <row r="17" spans="1:5" s="80" customFormat="1" ht="21.75" customHeight="1">
      <c r="A17" s="131" t="s">
        <v>356</v>
      </c>
      <c r="B17" s="125"/>
      <c r="C17" s="65"/>
      <c r="D17" s="123"/>
    </row>
    <row r="18" spans="1:5" s="80" customFormat="1" ht="9.75" customHeight="1">
      <c r="A18" s="126"/>
      <c r="B18" s="126"/>
      <c r="C18" s="126"/>
      <c r="D18" s="126"/>
    </row>
    <row r="19" spans="1:5" s="80" customFormat="1" ht="23.25" customHeight="1">
      <c r="A19" s="115" t="s">
        <v>366</v>
      </c>
      <c r="B19" s="23"/>
      <c r="C19" s="153" t="s">
        <v>367</v>
      </c>
      <c r="D19" s="153"/>
      <c r="E19" s="23"/>
    </row>
  </sheetData>
  <sortState xmlns:xlrd2="http://schemas.microsoft.com/office/spreadsheetml/2017/richdata2" ref="A3:D11">
    <sortCondition ref="A3:A11"/>
  </sortState>
  <mergeCells count="3">
    <mergeCell ref="A1:E1"/>
    <mergeCell ref="A14:E14"/>
    <mergeCell ref="C19:D19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5C0C-AAF6-4E9B-B728-1E3B422EBFF8}">
  <dimension ref="A1:G21"/>
  <sheetViews>
    <sheetView workbookViewId="0">
      <selection activeCell="F18" sqref="F18"/>
    </sheetView>
  </sheetViews>
  <sheetFormatPr defaultRowHeight="15.75"/>
  <cols>
    <col min="1" max="1" width="10.125" style="16" customWidth="1"/>
    <col min="2" max="2" width="9.75" style="25" customWidth="1"/>
    <col min="3" max="3" width="11.75" style="25" customWidth="1"/>
    <col min="4" max="4" width="22.75" bestFit="1" customWidth="1"/>
    <col min="5" max="5" width="11" style="20" customWidth="1"/>
    <col min="6" max="6" width="20.375" style="20" customWidth="1"/>
    <col min="7" max="7" width="35.75" style="20" bestFit="1" customWidth="1"/>
  </cols>
  <sheetData>
    <row r="1" spans="1:7" ht="33.75" customHeight="1">
      <c r="A1" s="18" t="s">
        <v>303</v>
      </c>
      <c r="B1" s="19" t="s">
        <v>304</v>
      </c>
      <c r="C1" s="19" t="s">
        <v>305</v>
      </c>
    </row>
    <row r="2" spans="1:7">
      <c r="A2" s="81">
        <v>5</v>
      </c>
      <c r="B2" s="82">
        <v>2</v>
      </c>
      <c r="C2" s="82">
        <v>100</v>
      </c>
      <c r="D2" s="21" t="str">
        <f>IF(A2&gt;10,"Yfir 10","10 eða minna")</f>
        <v>10 eða minna</v>
      </c>
      <c r="E2" s="22" t="s">
        <v>306</v>
      </c>
      <c r="F2" s="22"/>
      <c r="G2" s="20" t="s">
        <v>307</v>
      </c>
    </row>
    <row r="3" spans="1:7">
      <c r="A3" s="81">
        <v>12</v>
      </c>
      <c r="B3" s="82">
        <v>4</v>
      </c>
      <c r="C3" s="82">
        <v>200</v>
      </c>
      <c r="D3" s="23">
        <f>SUMIF(A2:A11, "&gt;10", C2:C11)</f>
        <v>1360</v>
      </c>
      <c r="E3" s="22" t="s">
        <v>308</v>
      </c>
      <c r="F3" s="22"/>
      <c r="G3" s="20" t="s">
        <v>309</v>
      </c>
    </row>
    <row r="4" spans="1:7">
      <c r="A4" s="81">
        <v>8</v>
      </c>
      <c r="B4" s="82">
        <v>5</v>
      </c>
      <c r="C4" s="82">
        <v>150</v>
      </c>
      <c r="D4" s="21">
        <f>COUNTIF(A2:A11, "&gt;10")</f>
        <v>6</v>
      </c>
      <c r="E4" s="22" t="s">
        <v>310</v>
      </c>
      <c r="F4" s="22"/>
      <c r="G4" s="20" t="s">
        <v>311</v>
      </c>
    </row>
    <row r="5" spans="1:7">
      <c r="A5" s="81">
        <v>20</v>
      </c>
      <c r="B5" s="82">
        <v>1</v>
      </c>
      <c r="C5" s="82">
        <v>300</v>
      </c>
      <c r="D5" s="24">
        <f>AVERAGEIF(A2:A11, "&gt;10", C2:C11)</f>
        <v>226.66666666666666</v>
      </c>
      <c r="E5" s="22" t="s">
        <v>312</v>
      </c>
      <c r="F5" s="22"/>
      <c r="G5" s="20" t="s">
        <v>313</v>
      </c>
    </row>
    <row r="6" spans="1:7">
      <c r="A6" s="81">
        <v>15</v>
      </c>
      <c r="B6" s="82">
        <v>6</v>
      </c>
      <c r="C6" s="82">
        <v>250</v>
      </c>
      <c r="D6" s="21">
        <f>SUMIFS(C2:C11, A2:A11, "&gt;10", B2:B11, "&lt;5")</f>
        <v>890</v>
      </c>
      <c r="E6" s="22" t="s">
        <v>314</v>
      </c>
      <c r="F6" s="22"/>
      <c r="G6" s="20" t="s">
        <v>315</v>
      </c>
    </row>
    <row r="7" spans="1:7">
      <c r="A7" s="81">
        <v>3</v>
      </c>
      <c r="B7" s="82">
        <v>3</v>
      </c>
      <c r="C7" s="82">
        <v>120</v>
      </c>
      <c r="D7" s="21">
        <f>COUNTIFS(A2:A11, "&gt;10", B2:B11, "&lt;5")</f>
        <v>4</v>
      </c>
      <c r="E7" s="22" t="s">
        <v>316</v>
      </c>
      <c r="F7" s="22"/>
      <c r="G7" s="20" t="s">
        <v>317</v>
      </c>
    </row>
    <row r="8" spans="1:7">
      <c r="A8" s="81">
        <v>11</v>
      </c>
      <c r="B8" s="82">
        <v>2</v>
      </c>
      <c r="C8" s="82">
        <v>180</v>
      </c>
      <c r="D8" s="21">
        <f>AVERAGEIFS(C2:C11, A2:A11, "&gt;10", B2:B11, "&lt;5")</f>
        <v>222.5</v>
      </c>
      <c r="E8" s="22" t="s">
        <v>318</v>
      </c>
      <c r="F8" s="22"/>
      <c r="G8" s="20" t="s">
        <v>319</v>
      </c>
    </row>
    <row r="9" spans="1:7">
      <c r="A9" s="81">
        <v>18</v>
      </c>
      <c r="B9" s="82">
        <v>5</v>
      </c>
      <c r="C9" s="82">
        <v>220</v>
      </c>
    </row>
    <row r="10" spans="1:7">
      <c r="A10" s="81">
        <v>7</v>
      </c>
      <c r="B10" s="82">
        <v>4</v>
      </c>
      <c r="C10" s="82">
        <v>160</v>
      </c>
    </row>
    <row r="11" spans="1:7">
      <c r="A11" s="81">
        <v>13</v>
      </c>
      <c r="B11" s="82">
        <v>3</v>
      </c>
      <c r="C11" s="82">
        <v>210</v>
      </c>
    </row>
    <row r="14" spans="1:7">
      <c r="D14" s="26" t="s">
        <v>320</v>
      </c>
      <c r="E14" s="25"/>
      <c r="F14" s="25"/>
      <c r="G14" s="25"/>
    </row>
    <row r="15" spans="1:7">
      <c r="D15" t="s">
        <v>321</v>
      </c>
      <c r="E15" s="25"/>
      <c r="F15" s="25"/>
      <c r="G15" t="str">
        <f>IF(A2&gt;10, "Yfir 10", "10 eða minna")</f>
        <v>10 eða minna</v>
      </c>
    </row>
    <row r="16" spans="1:7">
      <c r="D16" t="s">
        <v>322</v>
      </c>
      <c r="E16" s="25"/>
      <c r="F16" s="25"/>
      <c r="G16">
        <f>SUMIF(A2:A11, "&gt;10", C2:C11)</f>
        <v>1360</v>
      </c>
    </row>
    <row r="17" spans="4:7">
      <c r="D17" t="s">
        <v>323</v>
      </c>
      <c r="E17" s="25"/>
      <c r="F17" s="25"/>
      <c r="G17">
        <f>COUNTIF(A2:A11, "&gt;10")</f>
        <v>6</v>
      </c>
    </row>
    <row r="18" spans="4:7">
      <c r="D18" t="s">
        <v>324</v>
      </c>
      <c r="E18" s="25"/>
      <c r="F18" s="25"/>
      <c r="G18">
        <f>AVERAGEIF(A2:A11, "&gt;10", C2:C11)</f>
        <v>226.66666666666666</v>
      </c>
    </row>
    <row r="19" spans="4:7">
      <c r="D19" t="s">
        <v>325</v>
      </c>
      <c r="E19" s="25"/>
      <c r="F19" s="25"/>
      <c r="G19">
        <f>SUMIFS(C2:C11, A2:A11, "&gt;10", B2:B11, "&lt;5")</f>
        <v>890</v>
      </c>
    </row>
    <row r="20" spans="4:7">
      <c r="D20" t="s">
        <v>326</v>
      </c>
      <c r="E20" s="25"/>
      <c r="F20" s="25"/>
      <c r="G20">
        <f>COUNTIFS(A2:A11, "&gt;10", B2:B11, "&lt;5")</f>
        <v>4</v>
      </c>
    </row>
    <row r="21" spans="4:7">
      <c r="D21" t="s">
        <v>327</v>
      </c>
      <c r="E21" s="25"/>
      <c r="F21" s="25"/>
      <c r="G21">
        <f>AVERAGEIFS(C2:C11, A2:A11, "&gt;10", B2:B11, "&lt;5")</f>
        <v>222.5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8"/>
  <sheetViews>
    <sheetView workbookViewId="0">
      <selection activeCell="F18" sqref="F18"/>
    </sheetView>
  </sheetViews>
  <sheetFormatPr defaultRowHeight="15.75"/>
  <cols>
    <col min="1" max="1" width="13.375" style="1" customWidth="1"/>
    <col min="2" max="3" width="20.125" style="1" customWidth="1"/>
    <col min="4" max="4" width="4.25" customWidth="1"/>
    <col min="5" max="5" width="0.75" customWidth="1"/>
    <col min="6" max="6" width="8.875" bestFit="1" customWidth="1"/>
    <col min="7" max="7" width="2.125" customWidth="1"/>
    <col min="8" max="8" width="4.375" customWidth="1"/>
    <col min="10" max="11" width="11.625" customWidth="1"/>
    <col min="12" max="12" width="33.125" customWidth="1"/>
    <col min="13" max="14" width="15.75" customWidth="1"/>
    <col min="15" max="15" width="12.5" customWidth="1"/>
  </cols>
  <sheetData>
    <row r="1" spans="1:16">
      <c r="A1" s="1" t="s">
        <v>0</v>
      </c>
      <c r="B1" s="1" t="s">
        <v>1</v>
      </c>
      <c r="C1" s="1" t="s">
        <v>2</v>
      </c>
    </row>
    <row r="2" spans="1:16">
      <c r="A2" s="1" t="s">
        <v>3</v>
      </c>
      <c r="B2" s="1" t="s">
        <v>4</v>
      </c>
      <c r="C2" s="1" t="s">
        <v>5</v>
      </c>
      <c r="E2" s="3" t="s">
        <v>281</v>
      </c>
    </row>
    <row r="3" spans="1:16">
      <c r="A3" s="1" t="s">
        <v>6</v>
      </c>
      <c r="B3" s="1" t="s">
        <v>7</v>
      </c>
      <c r="C3" s="1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1:16" ht="16.5" customHeight="1">
      <c r="A4" s="1" t="s">
        <v>8</v>
      </c>
      <c r="B4" s="1" t="s">
        <v>9</v>
      </c>
      <c r="C4" s="1" t="s">
        <v>5</v>
      </c>
      <c r="D4" s="156" t="s">
        <v>282</v>
      </c>
      <c r="E4" s="156"/>
      <c r="F4" s="156"/>
      <c r="G4" s="156"/>
      <c r="H4" s="156"/>
      <c r="I4" s="156"/>
      <c r="J4" s="156"/>
      <c r="K4" s="7"/>
      <c r="L4" s="7"/>
      <c r="M4" s="4"/>
    </row>
    <row r="5" spans="1:16" ht="16.5" customHeight="1">
      <c r="A5" s="1" t="s">
        <v>10</v>
      </c>
      <c r="B5" s="1" t="s">
        <v>11</v>
      </c>
      <c r="C5" s="1" t="s">
        <v>5</v>
      </c>
      <c r="D5" s="157" t="s">
        <v>283</v>
      </c>
      <c r="E5" s="157"/>
      <c r="F5" s="157"/>
      <c r="G5" s="157"/>
      <c r="H5" s="157"/>
      <c r="I5" s="157"/>
      <c r="J5" s="157"/>
      <c r="K5" s="8"/>
      <c r="M5" s="4"/>
    </row>
    <row r="6" spans="1:16" ht="15.75" customHeight="1">
      <c r="A6" s="1" t="s">
        <v>12</v>
      </c>
      <c r="B6" s="1" t="s">
        <v>13</v>
      </c>
      <c r="C6" s="1" t="s">
        <v>5</v>
      </c>
      <c r="D6" s="155" t="s">
        <v>284</v>
      </c>
      <c r="E6" s="155"/>
      <c r="F6" s="155"/>
      <c r="G6" s="155"/>
      <c r="H6" s="155"/>
      <c r="I6" s="155"/>
      <c r="J6" s="155"/>
      <c r="K6" s="155"/>
      <c r="M6" s="6"/>
    </row>
    <row r="7" spans="1:16" ht="15.75" customHeight="1">
      <c r="A7" s="1" t="s">
        <v>14</v>
      </c>
      <c r="B7" s="1" t="s">
        <v>15</v>
      </c>
      <c r="C7" s="1" t="s">
        <v>5</v>
      </c>
      <c r="D7" s="155" t="s">
        <v>285</v>
      </c>
      <c r="E7" s="155"/>
      <c r="F7" s="155"/>
      <c r="G7" s="155"/>
      <c r="H7" s="155"/>
      <c r="I7" s="155"/>
      <c r="J7" s="155"/>
      <c r="K7" s="155"/>
      <c r="L7" s="8"/>
      <c r="M7" s="6"/>
    </row>
    <row r="8" spans="1:16">
      <c r="A8" s="1" t="s">
        <v>16</v>
      </c>
      <c r="B8" s="1" t="s">
        <v>17</v>
      </c>
      <c r="C8" s="1" t="s">
        <v>5</v>
      </c>
      <c r="L8" s="3" t="s">
        <v>294</v>
      </c>
    </row>
    <row r="9" spans="1:16" ht="15.75" customHeight="1">
      <c r="A9" s="1" t="s">
        <v>18</v>
      </c>
      <c r="B9" s="1" t="s">
        <v>19</v>
      </c>
      <c r="C9" s="1" t="s">
        <v>5</v>
      </c>
      <c r="G9" s="5"/>
      <c r="H9" s="5"/>
      <c r="I9" s="5"/>
      <c r="J9" s="5"/>
      <c r="K9" s="5"/>
      <c r="L9" s="154" t="s">
        <v>286</v>
      </c>
      <c r="M9" s="154"/>
      <c r="N9" s="154"/>
      <c r="O9">
        <v>6</v>
      </c>
    </row>
    <row r="10" spans="1:16" ht="30">
      <c r="A10" s="1" t="s">
        <v>20</v>
      </c>
      <c r="B10" s="1" t="s">
        <v>21</v>
      </c>
      <c r="C10" s="1" t="s">
        <v>5</v>
      </c>
      <c r="L10" s="10" t="s">
        <v>287</v>
      </c>
      <c r="M10" s="10" t="s">
        <v>288</v>
      </c>
      <c r="N10" s="10" t="s">
        <v>289</v>
      </c>
      <c r="O10" s="11" t="s">
        <v>295</v>
      </c>
      <c r="P10" s="11" t="s">
        <v>296</v>
      </c>
    </row>
    <row r="11" spans="1:16" ht="16.5" thickBot="1">
      <c r="A11" s="1" t="s">
        <v>22</v>
      </c>
      <c r="B11" s="1" t="s">
        <v>23</v>
      </c>
      <c r="C11" s="1" t="s">
        <v>5</v>
      </c>
      <c r="L11" s="9" t="s">
        <v>290</v>
      </c>
      <c r="M11" s="15">
        <v>14000</v>
      </c>
      <c r="N11" s="13">
        <v>38.4</v>
      </c>
      <c r="O11" s="12">
        <f>M11*$O$9</f>
        <v>84000</v>
      </c>
      <c r="P11" s="12">
        <f>N11*$O$9</f>
        <v>230.39999999999998</v>
      </c>
    </row>
    <row r="12" spans="1:16" ht="16.5" thickBot="1">
      <c r="A12" s="1" t="s">
        <v>24</v>
      </c>
      <c r="B12" s="1" t="s">
        <v>25</v>
      </c>
      <c r="C12" s="1" t="s">
        <v>5</v>
      </c>
      <c r="L12" s="9" t="s">
        <v>291</v>
      </c>
      <c r="M12" s="15">
        <v>40000</v>
      </c>
      <c r="N12" s="13">
        <v>109.6</v>
      </c>
      <c r="O12" s="12">
        <f t="shared" ref="O12:P14" si="0">M12*$O$9</f>
        <v>240000</v>
      </c>
      <c r="P12" s="12">
        <f t="shared" si="0"/>
        <v>657.59999999999991</v>
      </c>
    </row>
    <row r="13" spans="1:16" ht="16.5" thickBot="1">
      <c r="A13" s="1" t="s">
        <v>26</v>
      </c>
      <c r="B13" s="1" t="s">
        <v>27</v>
      </c>
      <c r="C13" s="1" t="s">
        <v>5</v>
      </c>
      <c r="L13" s="9" t="s">
        <v>292</v>
      </c>
      <c r="M13" s="15">
        <v>50000</v>
      </c>
      <c r="N13" s="14">
        <v>137</v>
      </c>
      <c r="O13" s="12">
        <f t="shared" si="0"/>
        <v>300000</v>
      </c>
      <c r="P13" s="12">
        <f t="shared" si="0"/>
        <v>822</v>
      </c>
    </row>
    <row r="14" spans="1:16" ht="16.5" thickBot="1">
      <c r="A14" s="1" t="s">
        <v>28</v>
      </c>
      <c r="B14" s="1" t="s">
        <v>29</v>
      </c>
      <c r="C14" s="1" t="s">
        <v>5</v>
      </c>
      <c r="L14" s="9" t="s">
        <v>293</v>
      </c>
      <c r="M14" s="15">
        <v>100000</v>
      </c>
      <c r="N14" s="14">
        <v>274</v>
      </c>
      <c r="O14" s="12">
        <f t="shared" si="0"/>
        <v>600000</v>
      </c>
      <c r="P14" s="12">
        <f t="shared" si="0"/>
        <v>1644</v>
      </c>
    </row>
    <row r="15" spans="1:16">
      <c r="A15" s="1" t="s">
        <v>30</v>
      </c>
      <c r="B15" s="1" t="s">
        <v>31</v>
      </c>
      <c r="C15" s="1" t="s">
        <v>5</v>
      </c>
    </row>
    <row r="16" spans="1:16">
      <c r="A16" s="1" t="s">
        <v>32</v>
      </c>
      <c r="B16" s="1" t="s">
        <v>33</v>
      </c>
      <c r="C16" s="1" t="s">
        <v>5</v>
      </c>
    </row>
    <row r="17" spans="1:3">
      <c r="A17" s="1" t="s">
        <v>34</v>
      </c>
      <c r="B17" s="1" t="s">
        <v>35</v>
      </c>
      <c r="C17" s="1" t="s">
        <v>5</v>
      </c>
    </row>
    <row r="18" spans="1:3">
      <c r="A18" s="1" t="s">
        <v>36</v>
      </c>
      <c r="B18" s="1" t="s">
        <v>27</v>
      </c>
      <c r="C18" s="1" t="s">
        <v>5</v>
      </c>
    </row>
    <row r="19" spans="1:3">
      <c r="A19" s="1" t="s">
        <v>37</v>
      </c>
      <c r="B19" s="1" t="s">
        <v>38</v>
      </c>
      <c r="C19" s="1" t="s">
        <v>5</v>
      </c>
    </row>
    <row r="20" spans="1:3">
      <c r="A20" s="1" t="s">
        <v>39</v>
      </c>
      <c r="B20" s="1" t="s">
        <v>40</v>
      </c>
      <c r="C20" s="1" t="s">
        <v>5</v>
      </c>
    </row>
    <row r="21" spans="1:3">
      <c r="A21" s="1" t="s">
        <v>41</v>
      </c>
      <c r="B21" s="1" t="s">
        <v>42</v>
      </c>
      <c r="C21" s="1" t="s">
        <v>5</v>
      </c>
    </row>
    <row r="22" spans="1:3">
      <c r="A22" s="1" t="s">
        <v>43</v>
      </c>
      <c r="B22" s="1" t="s">
        <v>44</v>
      </c>
      <c r="C22" s="1" t="s">
        <v>5</v>
      </c>
    </row>
    <row r="23" spans="1:3">
      <c r="A23" s="1" t="s">
        <v>45</v>
      </c>
      <c r="B23" s="1" t="s">
        <v>46</v>
      </c>
      <c r="C23" s="1" t="s">
        <v>5</v>
      </c>
    </row>
    <row r="24" spans="1:3">
      <c r="A24" s="1" t="s">
        <v>47</v>
      </c>
      <c r="B24" s="1" t="s">
        <v>48</v>
      </c>
      <c r="C24" s="1" t="s">
        <v>5</v>
      </c>
    </row>
    <row r="25" spans="1:3">
      <c r="A25" s="1" t="s">
        <v>49</v>
      </c>
      <c r="B25" s="1" t="s">
        <v>5</v>
      </c>
      <c r="C25" s="1" t="s">
        <v>5</v>
      </c>
    </row>
    <row r="26" spans="1:3">
      <c r="A26" s="2" t="s">
        <v>50</v>
      </c>
      <c r="B26" s="1" t="s">
        <v>51</v>
      </c>
      <c r="C26" s="1" t="s">
        <v>5</v>
      </c>
    </row>
    <row r="27" spans="1:3">
      <c r="A27" s="1" t="s">
        <v>52</v>
      </c>
      <c r="B27" s="1" t="s">
        <v>53</v>
      </c>
      <c r="C27" s="1" t="s">
        <v>5</v>
      </c>
    </row>
    <row r="28" spans="1:3">
      <c r="A28" s="1" t="s">
        <v>54</v>
      </c>
      <c r="B28" s="1" t="s">
        <v>55</v>
      </c>
      <c r="C28" s="1" t="s">
        <v>5</v>
      </c>
    </row>
    <row r="29" spans="1:3">
      <c r="A29" s="1" t="s">
        <v>56</v>
      </c>
      <c r="B29" s="1" t="s">
        <v>57</v>
      </c>
      <c r="C29" s="1" t="s">
        <v>5</v>
      </c>
    </row>
    <row r="30" spans="1:3">
      <c r="A30" s="1" t="s">
        <v>58</v>
      </c>
      <c r="B30" s="1" t="s">
        <v>59</v>
      </c>
      <c r="C30" s="1" t="s">
        <v>5</v>
      </c>
    </row>
    <row r="31" spans="1:3">
      <c r="A31" s="1" t="s">
        <v>60</v>
      </c>
      <c r="B31" s="1" t="s">
        <v>61</v>
      </c>
      <c r="C31" s="1" t="s">
        <v>5</v>
      </c>
    </row>
    <row r="32" spans="1:3">
      <c r="A32" s="1" t="s">
        <v>62</v>
      </c>
      <c r="B32" s="1" t="s">
        <v>63</v>
      </c>
      <c r="C32" s="1" t="s">
        <v>5</v>
      </c>
    </row>
    <row r="33" spans="1:3">
      <c r="A33" s="1" t="s">
        <v>64</v>
      </c>
      <c r="B33" s="1" t="s">
        <v>63</v>
      </c>
      <c r="C33" s="1" t="s">
        <v>5</v>
      </c>
    </row>
    <row r="34" spans="1:3">
      <c r="A34" s="1" t="s">
        <v>65</v>
      </c>
      <c r="B34" s="1" t="s">
        <v>38</v>
      </c>
      <c r="C34" s="1" t="s">
        <v>5</v>
      </c>
    </row>
    <row r="35" spans="1:3">
      <c r="A35" s="1" t="s">
        <v>66</v>
      </c>
      <c r="B35" s="1" t="s">
        <v>67</v>
      </c>
      <c r="C35" s="1" t="s">
        <v>5</v>
      </c>
    </row>
    <row r="36" spans="1:3">
      <c r="A36" s="1" t="s">
        <v>68</v>
      </c>
      <c r="B36" s="1" t="s">
        <v>69</v>
      </c>
      <c r="C36" s="1" t="s">
        <v>5</v>
      </c>
    </row>
    <row r="37" spans="1:3">
      <c r="A37" s="1" t="s">
        <v>70</v>
      </c>
      <c r="B37" s="1" t="s">
        <v>67</v>
      </c>
      <c r="C37" s="1" t="s">
        <v>5</v>
      </c>
    </row>
    <row r="38" spans="1:3">
      <c r="A38" s="1" t="s">
        <v>71</v>
      </c>
      <c r="B38" s="1" t="s">
        <v>72</v>
      </c>
      <c r="C38" s="1" t="s">
        <v>5</v>
      </c>
    </row>
    <row r="39" spans="1:3">
      <c r="A39" s="1" t="s">
        <v>73</v>
      </c>
      <c r="B39" s="1" t="s">
        <v>74</v>
      </c>
      <c r="C39" s="1" t="s">
        <v>5</v>
      </c>
    </row>
    <row r="40" spans="1:3">
      <c r="A40" s="1" t="s">
        <v>75</v>
      </c>
      <c r="B40" s="1" t="s">
        <v>76</v>
      </c>
      <c r="C40" s="1" t="s">
        <v>5</v>
      </c>
    </row>
    <row r="41" spans="1:3">
      <c r="A41" s="1" t="s">
        <v>77</v>
      </c>
      <c r="B41" s="1" t="s">
        <v>76</v>
      </c>
      <c r="C41" s="1" t="s">
        <v>5</v>
      </c>
    </row>
    <row r="42" spans="1:3">
      <c r="A42" s="1" t="s">
        <v>78</v>
      </c>
      <c r="B42" s="1" t="s">
        <v>79</v>
      </c>
      <c r="C42" s="1" t="s">
        <v>5</v>
      </c>
    </row>
    <row r="43" spans="1:3">
      <c r="A43" s="1" t="s">
        <v>80</v>
      </c>
      <c r="B43" s="1" t="s">
        <v>79</v>
      </c>
      <c r="C43" s="1" t="s">
        <v>5</v>
      </c>
    </row>
    <row r="44" spans="1:3">
      <c r="A44" s="1" t="s">
        <v>81</v>
      </c>
      <c r="B44" s="1" t="s">
        <v>82</v>
      </c>
      <c r="C44" s="1" t="s">
        <v>5</v>
      </c>
    </row>
    <row r="45" spans="1:3">
      <c r="A45" s="1" t="s">
        <v>83</v>
      </c>
      <c r="B45" s="1" t="s">
        <v>84</v>
      </c>
      <c r="C45" s="1" t="s">
        <v>5</v>
      </c>
    </row>
    <row r="46" spans="1:3">
      <c r="A46" s="1" t="s">
        <v>85</v>
      </c>
      <c r="B46" s="1" t="s">
        <v>86</v>
      </c>
      <c r="C46" s="1" t="s">
        <v>5</v>
      </c>
    </row>
    <row r="47" spans="1:3">
      <c r="A47" s="1" t="s">
        <v>87</v>
      </c>
      <c r="B47" s="1" t="s">
        <v>61</v>
      </c>
      <c r="C47" s="1" t="s">
        <v>5</v>
      </c>
    </row>
    <row r="48" spans="1:3">
      <c r="A48" s="1" t="s">
        <v>88</v>
      </c>
      <c r="B48" s="1" t="s">
        <v>42</v>
      </c>
      <c r="C48" s="1" t="s">
        <v>5</v>
      </c>
    </row>
    <row r="49" spans="1:3">
      <c r="A49" s="1" t="s">
        <v>89</v>
      </c>
      <c r="B49" s="1" t="s">
        <v>61</v>
      </c>
      <c r="C49" s="1" t="s">
        <v>5</v>
      </c>
    </row>
    <row r="50" spans="1:3">
      <c r="A50" s="1" t="s">
        <v>90</v>
      </c>
      <c r="B50" s="1" t="s">
        <v>61</v>
      </c>
      <c r="C50" s="1" t="s">
        <v>5</v>
      </c>
    </row>
    <row r="51" spans="1:3">
      <c r="A51" s="1" t="s">
        <v>91</v>
      </c>
      <c r="B51" s="1" t="s">
        <v>40</v>
      </c>
      <c r="C51" s="1" t="s">
        <v>5</v>
      </c>
    </row>
    <row r="52" spans="1:3">
      <c r="A52" s="1" t="s">
        <v>92</v>
      </c>
      <c r="B52" s="1" t="s">
        <v>93</v>
      </c>
      <c r="C52" s="1" t="s">
        <v>5</v>
      </c>
    </row>
    <row r="53" spans="1:3">
      <c r="A53" s="1" t="s">
        <v>94</v>
      </c>
      <c r="B53" s="1" t="s">
        <v>46</v>
      </c>
      <c r="C53" s="1" t="s">
        <v>5</v>
      </c>
    </row>
    <row r="54" spans="1:3">
      <c r="A54" s="1" t="s">
        <v>95</v>
      </c>
      <c r="B54" s="1" t="s">
        <v>46</v>
      </c>
      <c r="C54" s="1" t="s">
        <v>5</v>
      </c>
    </row>
    <row r="55" spans="1:3">
      <c r="A55" s="1" t="s">
        <v>96</v>
      </c>
      <c r="B55" s="1" t="s">
        <v>46</v>
      </c>
      <c r="C55" s="1" t="s">
        <v>5</v>
      </c>
    </row>
    <row r="56" spans="1:3">
      <c r="A56" s="1" t="s">
        <v>97</v>
      </c>
      <c r="B56" s="1" t="s">
        <v>98</v>
      </c>
      <c r="C56" s="1" t="s">
        <v>5</v>
      </c>
    </row>
    <row r="57" spans="1:3">
      <c r="A57" s="1" t="s">
        <v>99</v>
      </c>
      <c r="B57" s="1" t="s">
        <v>86</v>
      </c>
      <c r="C57" s="1" t="s">
        <v>5</v>
      </c>
    </row>
    <row r="58" spans="1:3">
      <c r="A58" s="1" t="s">
        <v>100</v>
      </c>
      <c r="B58" s="1" t="s">
        <v>93</v>
      </c>
      <c r="C58" s="1" t="s">
        <v>5</v>
      </c>
    </row>
    <row r="59" spans="1:3">
      <c r="A59" s="1" t="s">
        <v>101</v>
      </c>
      <c r="B59" s="1" t="s">
        <v>102</v>
      </c>
      <c r="C59" s="1" t="s">
        <v>5</v>
      </c>
    </row>
    <row r="60" spans="1:3">
      <c r="A60" s="1" t="s">
        <v>103</v>
      </c>
      <c r="B60" s="1" t="s">
        <v>44</v>
      </c>
      <c r="C60" s="1" t="s">
        <v>5</v>
      </c>
    </row>
    <row r="61" spans="1:3">
      <c r="A61" s="1" t="s">
        <v>104</v>
      </c>
      <c r="B61" s="1" t="s">
        <v>61</v>
      </c>
      <c r="C61" s="1" t="s">
        <v>5</v>
      </c>
    </row>
    <row r="62" spans="1:3">
      <c r="A62" s="1" t="s">
        <v>105</v>
      </c>
      <c r="B62" s="1" t="s">
        <v>106</v>
      </c>
      <c r="C62" s="1" t="s">
        <v>5</v>
      </c>
    </row>
    <row r="63" spans="1:3">
      <c r="A63" s="1" t="s">
        <v>107</v>
      </c>
      <c r="B63" s="1" t="s">
        <v>108</v>
      </c>
      <c r="C63" s="1" t="s">
        <v>5</v>
      </c>
    </row>
    <row r="64" spans="1:3">
      <c r="A64" s="1" t="s">
        <v>109</v>
      </c>
      <c r="B64" s="1" t="s">
        <v>110</v>
      </c>
      <c r="C64" s="1" t="s">
        <v>5</v>
      </c>
    </row>
    <row r="65" spans="1:3">
      <c r="A65" s="1" t="s">
        <v>111</v>
      </c>
      <c r="B65" s="1" t="s">
        <v>55</v>
      </c>
      <c r="C65" s="1" t="s">
        <v>5</v>
      </c>
    </row>
    <row r="66" spans="1:3">
      <c r="A66" s="1" t="s">
        <v>112</v>
      </c>
      <c r="B66" s="1" t="s">
        <v>113</v>
      </c>
      <c r="C66" s="1" t="s">
        <v>5</v>
      </c>
    </row>
    <row r="67" spans="1:3">
      <c r="A67" s="1" t="s">
        <v>114</v>
      </c>
      <c r="B67" s="1" t="s">
        <v>110</v>
      </c>
      <c r="C67" s="1" t="s">
        <v>5</v>
      </c>
    </row>
    <row r="68" spans="1:3">
      <c r="A68" s="1" t="s">
        <v>115</v>
      </c>
      <c r="B68" s="1" t="s">
        <v>113</v>
      </c>
      <c r="C68" s="1" t="s">
        <v>5</v>
      </c>
    </row>
    <row r="69" spans="1:3">
      <c r="A69" s="1" t="s">
        <v>116</v>
      </c>
      <c r="B69" s="1" t="s">
        <v>110</v>
      </c>
      <c r="C69" s="1" t="s">
        <v>5</v>
      </c>
    </row>
    <row r="70" spans="1:3">
      <c r="A70" s="1" t="s">
        <v>117</v>
      </c>
      <c r="B70" s="1" t="s">
        <v>51</v>
      </c>
      <c r="C70" s="1" t="s">
        <v>5</v>
      </c>
    </row>
    <row r="71" spans="1:3">
      <c r="A71" s="1" t="s">
        <v>118</v>
      </c>
      <c r="B71" s="1" t="s">
        <v>53</v>
      </c>
      <c r="C71" s="1" t="s">
        <v>5</v>
      </c>
    </row>
    <row r="72" spans="1:3">
      <c r="A72" s="1" t="s">
        <v>119</v>
      </c>
      <c r="B72" s="1" t="s">
        <v>120</v>
      </c>
      <c r="C72" s="1" t="s">
        <v>5</v>
      </c>
    </row>
    <row r="73" spans="1:3">
      <c r="A73" s="1" t="s">
        <v>121</v>
      </c>
      <c r="B73" s="1" t="s">
        <v>122</v>
      </c>
      <c r="C73" s="1" t="s">
        <v>5</v>
      </c>
    </row>
    <row r="74" spans="1:3">
      <c r="A74" s="1" t="s">
        <v>123</v>
      </c>
      <c r="B74" s="1" t="s">
        <v>122</v>
      </c>
      <c r="C74" s="1" t="s">
        <v>5</v>
      </c>
    </row>
    <row r="75" spans="1:3">
      <c r="A75" s="1" t="s">
        <v>124</v>
      </c>
      <c r="B75" s="1" t="s">
        <v>122</v>
      </c>
      <c r="C75" s="1" t="s">
        <v>5</v>
      </c>
    </row>
    <row r="76" spans="1:3">
      <c r="A76" s="1" t="s">
        <v>125</v>
      </c>
      <c r="B76" s="1" t="s">
        <v>126</v>
      </c>
      <c r="C76" s="1" t="s">
        <v>5</v>
      </c>
    </row>
    <row r="77" spans="1:3">
      <c r="A77" s="1" t="s">
        <v>127</v>
      </c>
      <c r="B77" s="1" t="s">
        <v>128</v>
      </c>
      <c r="C77" s="1" t="s">
        <v>5</v>
      </c>
    </row>
    <row r="78" spans="1:3">
      <c r="A78" s="1" t="s">
        <v>129</v>
      </c>
      <c r="B78" s="1" t="s">
        <v>126</v>
      </c>
      <c r="C78" s="1" t="s">
        <v>5</v>
      </c>
    </row>
    <row r="79" spans="1:3">
      <c r="A79" s="1" t="s">
        <v>130</v>
      </c>
      <c r="B79" s="1" t="s">
        <v>131</v>
      </c>
      <c r="C79" s="1" t="s">
        <v>5</v>
      </c>
    </row>
    <row r="80" spans="1:3">
      <c r="A80" s="1" t="s">
        <v>132</v>
      </c>
      <c r="B80" s="1" t="s">
        <v>53</v>
      </c>
      <c r="C80" s="1" t="s">
        <v>5</v>
      </c>
    </row>
    <row r="81" spans="1:3">
      <c r="A81" s="1" t="s">
        <v>133</v>
      </c>
      <c r="B81" s="1" t="s">
        <v>110</v>
      </c>
      <c r="C81" s="1" t="s">
        <v>5</v>
      </c>
    </row>
    <row r="82" spans="1:3">
      <c r="A82" s="1" t="s">
        <v>134</v>
      </c>
      <c r="B82" s="1" t="s">
        <v>53</v>
      </c>
      <c r="C82" s="1" t="s">
        <v>5</v>
      </c>
    </row>
    <row r="83" spans="1:3">
      <c r="A83" s="1" t="s">
        <v>135</v>
      </c>
      <c r="B83" s="1" t="s">
        <v>51</v>
      </c>
      <c r="C83" s="1" t="s">
        <v>5</v>
      </c>
    </row>
    <row r="84" spans="1:3">
      <c r="A84" s="1" t="s">
        <v>136</v>
      </c>
      <c r="B84" s="1" t="s">
        <v>137</v>
      </c>
      <c r="C84" s="1" t="s">
        <v>5</v>
      </c>
    </row>
    <row r="85" spans="1:3">
      <c r="A85" s="1" t="s">
        <v>138</v>
      </c>
      <c r="B85" s="1" t="s">
        <v>137</v>
      </c>
      <c r="C85" s="1" t="s">
        <v>5</v>
      </c>
    </row>
    <row r="86" spans="1:3">
      <c r="A86" s="1" t="s">
        <v>139</v>
      </c>
      <c r="B86" s="1" t="s">
        <v>108</v>
      </c>
      <c r="C86" s="1" t="s">
        <v>5</v>
      </c>
    </row>
    <row r="87" spans="1:3">
      <c r="A87" s="1" t="s">
        <v>140</v>
      </c>
      <c r="B87" s="1" t="s">
        <v>110</v>
      </c>
      <c r="C87" s="1" t="s">
        <v>5</v>
      </c>
    </row>
    <row r="88" spans="1:3">
      <c r="A88" s="1" t="s">
        <v>141</v>
      </c>
      <c r="B88" s="1" t="s">
        <v>131</v>
      </c>
      <c r="C88" s="1" t="s">
        <v>5</v>
      </c>
    </row>
    <row r="89" spans="1:3">
      <c r="A89" s="1" t="s">
        <v>142</v>
      </c>
      <c r="B89" s="1" t="s">
        <v>126</v>
      </c>
      <c r="C89" s="1" t="s">
        <v>5</v>
      </c>
    </row>
    <row r="90" spans="1:3">
      <c r="A90" s="1" t="s">
        <v>143</v>
      </c>
      <c r="B90" s="1" t="s">
        <v>144</v>
      </c>
      <c r="C90" s="1" t="s">
        <v>5</v>
      </c>
    </row>
    <row r="91" spans="1:3">
      <c r="A91" s="1" t="s">
        <v>145</v>
      </c>
      <c r="B91" s="1" t="s">
        <v>126</v>
      </c>
      <c r="C91" s="1" t="s">
        <v>5</v>
      </c>
    </row>
    <row r="92" spans="1:3">
      <c r="A92" s="1" t="s">
        <v>146</v>
      </c>
      <c r="B92" s="1" t="s">
        <v>147</v>
      </c>
      <c r="C92" s="1" t="s">
        <v>5</v>
      </c>
    </row>
    <row r="93" spans="1:3">
      <c r="A93" s="1" t="s">
        <v>148</v>
      </c>
      <c r="B93" s="1" t="s">
        <v>149</v>
      </c>
      <c r="C93" s="1" t="s">
        <v>5</v>
      </c>
    </row>
    <row r="94" spans="1:3">
      <c r="A94" s="1" t="s">
        <v>150</v>
      </c>
      <c r="B94" s="1" t="s">
        <v>51</v>
      </c>
      <c r="C94" s="1" t="s">
        <v>5</v>
      </c>
    </row>
    <row r="95" spans="1:3">
      <c r="A95" s="1" t="s">
        <v>151</v>
      </c>
      <c r="B95" s="1" t="s">
        <v>51</v>
      </c>
      <c r="C95" s="1" t="s">
        <v>5</v>
      </c>
    </row>
    <row r="96" spans="1:3">
      <c r="A96" s="1" t="s">
        <v>152</v>
      </c>
      <c r="B96" s="1" t="s">
        <v>108</v>
      </c>
      <c r="C96" s="1" t="s">
        <v>5</v>
      </c>
    </row>
    <row r="97" spans="1:3">
      <c r="A97" s="1" t="s">
        <v>153</v>
      </c>
      <c r="B97" s="1" t="s">
        <v>53</v>
      </c>
      <c r="C97" s="1" t="s">
        <v>5</v>
      </c>
    </row>
    <row r="98" spans="1:3">
      <c r="A98" s="1" t="s">
        <v>154</v>
      </c>
      <c r="B98" s="1" t="s">
        <v>53</v>
      </c>
      <c r="C98" s="1" t="s">
        <v>5</v>
      </c>
    </row>
    <row r="99" spans="1:3">
      <c r="A99" s="1" t="s">
        <v>155</v>
      </c>
      <c r="B99" s="1" t="s">
        <v>53</v>
      </c>
      <c r="C99" s="1" t="s">
        <v>5</v>
      </c>
    </row>
    <row r="100" spans="1:3">
      <c r="A100" s="1" t="s">
        <v>156</v>
      </c>
      <c r="B100" s="1" t="s">
        <v>126</v>
      </c>
      <c r="C100" s="1" t="s">
        <v>5</v>
      </c>
    </row>
    <row r="101" spans="1:3">
      <c r="A101" s="1" t="s">
        <v>157</v>
      </c>
      <c r="B101" s="1" t="s">
        <v>53</v>
      </c>
      <c r="C101" s="1" t="s">
        <v>5</v>
      </c>
    </row>
    <row r="102" spans="1:3">
      <c r="A102" s="1" t="s">
        <v>158</v>
      </c>
      <c r="B102" s="1" t="s">
        <v>144</v>
      </c>
      <c r="C102" s="1" t="s">
        <v>5</v>
      </c>
    </row>
    <row r="103" spans="1:3">
      <c r="A103" s="1" t="s">
        <v>159</v>
      </c>
      <c r="B103" s="1" t="s">
        <v>131</v>
      </c>
      <c r="C103" s="1" t="s">
        <v>5</v>
      </c>
    </row>
    <row r="104" spans="1:3">
      <c r="A104" s="1" t="s">
        <v>160</v>
      </c>
      <c r="B104" s="1" t="s">
        <v>51</v>
      </c>
      <c r="C104" s="1" t="s">
        <v>5</v>
      </c>
    </row>
    <row r="105" spans="1:3">
      <c r="A105" s="1" t="s">
        <v>161</v>
      </c>
      <c r="B105" s="1" t="s">
        <v>144</v>
      </c>
      <c r="C105" s="1" t="s">
        <v>5</v>
      </c>
    </row>
    <row r="106" spans="1:3">
      <c r="A106" s="1" t="s">
        <v>162</v>
      </c>
      <c r="B106" s="1" t="s">
        <v>128</v>
      </c>
      <c r="C106" s="1" t="s">
        <v>5</v>
      </c>
    </row>
    <row r="107" spans="1:3">
      <c r="A107" s="1" t="s">
        <v>163</v>
      </c>
      <c r="B107" s="1" t="s">
        <v>53</v>
      </c>
      <c r="C107" s="1" t="s">
        <v>5</v>
      </c>
    </row>
    <row r="108" spans="1:3">
      <c r="A108" s="1" t="s">
        <v>164</v>
      </c>
      <c r="B108" s="1" t="s">
        <v>144</v>
      </c>
      <c r="C108" s="1" t="s">
        <v>5</v>
      </c>
    </row>
    <row r="109" spans="1:3">
      <c r="A109" s="1" t="s">
        <v>165</v>
      </c>
      <c r="B109" s="1" t="s">
        <v>53</v>
      </c>
      <c r="C109" s="1" t="s">
        <v>5</v>
      </c>
    </row>
    <row r="110" spans="1:3">
      <c r="A110" s="1" t="s">
        <v>166</v>
      </c>
      <c r="B110" s="1" t="s">
        <v>113</v>
      </c>
      <c r="C110" s="1" t="s">
        <v>5</v>
      </c>
    </row>
    <row r="111" spans="1:3">
      <c r="A111" s="1" t="s">
        <v>167</v>
      </c>
      <c r="B111" s="1" t="s">
        <v>55</v>
      </c>
      <c r="C111" s="1" t="s">
        <v>5</v>
      </c>
    </row>
    <row r="112" spans="1:3">
      <c r="A112" s="1" t="s">
        <v>168</v>
      </c>
      <c r="B112" s="1" t="s">
        <v>57</v>
      </c>
      <c r="C112" s="1" t="s">
        <v>5</v>
      </c>
    </row>
    <row r="113" spans="1:3">
      <c r="A113" s="1" t="s">
        <v>169</v>
      </c>
      <c r="B113" s="1" t="s">
        <v>55</v>
      </c>
      <c r="C113" s="1" t="s">
        <v>5</v>
      </c>
    </row>
    <row r="114" spans="1:3">
      <c r="A114" s="1" t="s">
        <v>170</v>
      </c>
      <c r="B114" s="1" t="s">
        <v>137</v>
      </c>
      <c r="C114" s="1" t="s">
        <v>5</v>
      </c>
    </row>
    <row r="115" spans="1:3">
      <c r="A115" s="1" t="s">
        <v>171</v>
      </c>
      <c r="B115" s="1" t="s">
        <v>48</v>
      </c>
      <c r="C115" s="1" t="s">
        <v>5</v>
      </c>
    </row>
    <row r="116" spans="1:3">
      <c r="A116" s="1" t="s">
        <v>172</v>
      </c>
      <c r="B116" s="1" t="s">
        <v>173</v>
      </c>
      <c r="C116" s="1" t="s">
        <v>5</v>
      </c>
    </row>
    <row r="117" spans="1:3">
      <c r="A117" s="1" t="s">
        <v>174</v>
      </c>
      <c r="B117" s="1" t="s">
        <v>48</v>
      </c>
      <c r="C117" s="1" t="s">
        <v>5</v>
      </c>
    </row>
    <row r="118" spans="1:3">
      <c r="A118" s="1" t="s">
        <v>175</v>
      </c>
      <c r="B118" s="1" t="s">
        <v>173</v>
      </c>
      <c r="C118" s="1" t="s">
        <v>5</v>
      </c>
    </row>
    <row r="119" spans="1:3">
      <c r="A119" s="1" t="s">
        <v>176</v>
      </c>
      <c r="B119" s="1" t="s">
        <v>57</v>
      </c>
      <c r="C119" s="1" t="s">
        <v>5</v>
      </c>
    </row>
    <row r="120" spans="1:3">
      <c r="A120" s="1" t="s">
        <v>177</v>
      </c>
      <c r="B120" s="1" t="s">
        <v>46</v>
      </c>
      <c r="C120" s="1" t="s">
        <v>5</v>
      </c>
    </row>
    <row r="121" spans="1:3">
      <c r="A121" s="1" t="s">
        <v>178</v>
      </c>
      <c r="B121" s="1" t="s">
        <v>44</v>
      </c>
      <c r="C121" s="1" t="s">
        <v>5</v>
      </c>
    </row>
    <row r="122" spans="1:3">
      <c r="A122" s="1" t="s">
        <v>179</v>
      </c>
      <c r="B122" s="1" t="s">
        <v>59</v>
      </c>
      <c r="C122" s="1" t="s">
        <v>5</v>
      </c>
    </row>
    <row r="123" spans="1:3">
      <c r="A123" s="1" t="s">
        <v>180</v>
      </c>
      <c r="B123" s="1" t="s">
        <v>181</v>
      </c>
      <c r="C123" s="1" t="s">
        <v>5</v>
      </c>
    </row>
    <row r="124" spans="1:3">
      <c r="A124" s="1" t="s">
        <v>182</v>
      </c>
      <c r="B124" s="1" t="s">
        <v>183</v>
      </c>
      <c r="C124" s="1" t="s">
        <v>5</v>
      </c>
    </row>
    <row r="125" spans="1:3">
      <c r="A125" s="1" t="s">
        <v>184</v>
      </c>
      <c r="B125" s="1" t="s">
        <v>46</v>
      </c>
      <c r="C125" s="1" t="s">
        <v>5</v>
      </c>
    </row>
    <row r="126" spans="1:3">
      <c r="A126" s="1" t="s">
        <v>185</v>
      </c>
      <c r="B126" s="1" t="s">
        <v>102</v>
      </c>
      <c r="C126" s="1" t="s">
        <v>5</v>
      </c>
    </row>
    <row r="127" spans="1:3">
      <c r="A127" s="1" t="s">
        <v>186</v>
      </c>
      <c r="B127" s="1" t="s">
        <v>46</v>
      </c>
      <c r="C127" s="1" t="s">
        <v>5</v>
      </c>
    </row>
    <row r="128" spans="1:3">
      <c r="A128" s="1" t="s">
        <v>187</v>
      </c>
      <c r="B128" s="1" t="s">
        <v>106</v>
      </c>
      <c r="C128" s="1" t="s">
        <v>5</v>
      </c>
    </row>
    <row r="129" spans="1:3">
      <c r="A129" s="1" t="s">
        <v>188</v>
      </c>
      <c r="B129" s="1" t="s">
        <v>189</v>
      </c>
      <c r="C129" s="1" t="s">
        <v>5</v>
      </c>
    </row>
    <row r="130" spans="1:3">
      <c r="A130" s="1" t="s">
        <v>190</v>
      </c>
      <c r="B130" s="1" t="s">
        <v>181</v>
      </c>
      <c r="C130" s="1" t="s">
        <v>5</v>
      </c>
    </row>
    <row r="131" spans="1:3">
      <c r="A131" s="1" t="s">
        <v>191</v>
      </c>
      <c r="B131" s="1" t="s">
        <v>57</v>
      </c>
      <c r="C131" s="1" t="s">
        <v>5</v>
      </c>
    </row>
    <row r="132" spans="1:3">
      <c r="A132" s="1" t="s">
        <v>192</v>
      </c>
      <c r="B132" s="1" t="s">
        <v>173</v>
      </c>
      <c r="C132" s="1" t="s">
        <v>5</v>
      </c>
    </row>
    <row r="133" spans="1:3">
      <c r="A133" s="1" t="s">
        <v>193</v>
      </c>
      <c r="B133" s="1" t="s">
        <v>137</v>
      </c>
      <c r="C133" s="1" t="s">
        <v>5</v>
      </c>
    </row>
    <row r="134" spans="1:3">
      <c r="A134" s="1" t="s">
        <v>194</v>
      </c>
      <c r="B134" s="1" t="s">
        <v>144</v>
      </c>
      <c r="C134" s="1" t="s">
        <v>5</v>
      </c>
    </row>
    <row r="135" spans="1:3">
      <c r="A135" s="1" t="s">
        <v>195</v>
      </c>
      <c r="B135" s="1" t="s">
        <v>113</v>
      </c>
      <c r="C135" s="1" t="s">
        <v>5</v>
      </c>
    </row>
    <row r="136" spans="1:3">
      <c r="A136" s="1" t="s">
        <v>196</v>
      </c>
      <c r="B136" s="1" t="s">
        <v>108</v>
      </c>
      <c r="C136" s="1" t="s">
        <v>5</v>
      </c>
    </row>
    <row r="137" spans="1:3">
      <c r="A137" s="1" t="s">
        <v>197</v>
      </c>
      <c r="B137" s="1" t="s">
        <v>110</v>
      </c>
      <c r="C137" s="1" t="s">
        <v>5</v>
      </c>
    </row>
    <row r="138" spans="1:3">
      <c r="A138" s="1" t="s">
        <v>198</v>
      </c>
      <c r="B138" s="1" t="s">
        <v>48</v>
      </c>
      <c r="C138" s="1" t="s">
        <v>5</v>
      </c>
    </row>
    <row r="139" spans="1:3">
      <c r="A139" s="1" t="s">
        <v>199</v>
      </c>
      <c r="B139" s="1" t="s">
        <v>48</v>
      </c>
      <c r="C139" s="1" t="s">
        <v>5</v>
      </c>
    </row>
    <row r="140" spans="1:3">
      <c r="A140" s="1" t="s">
        <v>200</v>
      </c>
      <c r="B140" s="1" t="s">
        <v>181</v>
      </c>
      <c r="C140" s="1" t="s">
        <v>5</v>
      </c>
    </row>
    <row r="141" spans="1:3">
      <c r="A141" s="1" t="s">
        <v>201</v>
      </c>
      <c r="B141" s="1" t="s">
        <v>189</v>
      </c>
      <c r="C141" s="1" t="s">
        <v>5</v>
      </c>
    </row>
    <row r="142" spans="1:3">
      <c r="A142" s="1" t="s">
        <v>202</v>
      </c>
      <c r="B142" s="1" t="s">
        <v>203</v>
      </c>
      <c r="C142" s="1" t="s">
        <v>5</v>
      </c>
    </row>
    <row r="143" spans="1:3">
      <c r="A143" s="1" t="s">
        <v>204</v>
      </c>
      <c r="B143" s="1" t="s">
        <v>102</v>
      </c>
      <c r="C143" s="1" t="s">
        <v>5</v>
      </c>
    </row>
    <row r="144" spans="1:3">
      <c r="A144" s="1" t="s">
        <v>205</v>
      </c>
      <c r="B144" s="1" t="s">
        <v>203</v>
      </c>
      <c r="C144" s="1" t="s">
        <v>5</v>
      </c>
    </row>
    <row r="145" spans="1:3">
      <c r="A145" s="1" t="s">
        <v>206</v>
      </c>
      <c r="B145" s="1" t="s">
        <v>102</v>
      </c>
      <c r="C145" s="1" t="s">
        <v>5</v>
      </c>
    </row>
    <row r="146" spans="1:3">
      <c r="A146" s="1" t="s">
        <v>207</v>
      </c>
      <c r="B146" s="1" t="s">
        <v>86</v>
      </c>
      <c r="C146" s="1" t="s">
        <v>5</v>
      </c>
    </row>
    <row r="147" spans="1:3">
      <c r="A147" s="1" t="s">
        <v>208</v>
      </c>
      <c r="B147" s="1" t="s">
        <v>84</v>
      </c>
      <c r="C147" s="1" t="s">
        <v>5</v>
      </c>
    </row>
    <row r="148" spans="1:3">
      <c r="A148" s="1" t="s">
        <v>209</v>
      </c>
      <c r="B148" s="1" t="s">
        <v>86</v>
      </c>
      <c r="C148" s="1" t="s">
        <v>5</v>
      </c>
    </row>
    <row r="149" spans="1:3">
      <c r="A149" s="1" t="s">
        <v>210</v>
      </c>
      <c r="B149" s="1" t="s">
        <v>82</v>
      </c>
      <c r="C149" s="1" t="s">
        <v>5</v>
      </c>
    </row>
    <row r="150" spans="1:3">
      <c r="A150" s="1" t="s">
        <v>211</v>
      </c>
      <c r="B150" s="1" t="s">
        <v>212</v>
      </c>
      <c r="C150" s="1" t="s">
        <v>5</v>
      </c>
    </row>
    <row r="151" spans="1:3">
      <c r="A151" s="1" t="s">
        <v>213</v>
      </c>
      <c r="B151" s="1" t="s">
        <v>86</v>
      </c>
      <c r="C151" s="1" t="s">
        <v>5</v>
      </c>
    </row>
    <row r="152" spans="1:3">
      <c r="A152" s="1" t="s">
        <v>214</v>
      </c>
      <c r="B152" s="1" t="s">
        <v>86</v>
      </c>
      <c r="C152" s="1" t="s">
        <v>5</v>
      </c>
    </row>
    <row r="153" spans="1:3">
      <c r="A153" s="1" t="s">
        <v>215</v>
      </c>
      <c r="B153" s="1" t="s">
        <v>86</v>
      </c>
      <c r="C153" s="1" t="s">
        <v>5</v>
      </c>
    </row>
    <row r="154" spans="1:3">
      <c r="A154" s="1" t="s">
        <v>216</v>
      </c>
      <c r="B154" s="1" t="s">
        <v>212</v>
      </c>
      <c r="C154" s="1" t="s">
        <v>5</v>
      </c>
    </row>
    <row r="155" spans="1:3">
      <c r="A155" s="1" t="s">
        <v>217</v>
      </c>
      <c r="B155" s="1" t="s">
        <v>42</v>
      </c>
      <c r="C155" s="1" t="s">
        <v>5</v>
      </c>
    </row>
    <row r="156" spans="1:3">
      <c r="A156" s="1" t="s">
        <v>218</v>
      </c>
      <c r="B156" s="1" t="s">
        <v>40</v>
      </c>
      <c r="C156" s="1" t="s">
        <v>5</v>
      </c>
    </row>
    <row r="157" spans="1:3">
      <c r="A157" s="1" t="s">
        <v>219</v>
      </c>
      <c r="B157" s="1" t="s">
        <v>220</v>
      </c>
      <c r="C157" s="1" t="s">
        <v>5</v>
      </c>
    </row>
    <row r="158" spans="1:3">
      <c r="A158" s="1" t="s">
        <v>221</v>
      </c>
      <c r="B158" s="1" t="s">
        <v>38</v>
      </c>
      <c r="C158" s="1" t="s">
        <v>5</v>
      </c>
    </row>
    <row r="159" spans="1:3">
      <c r="A159" s="1" t="s">
        <v>222</v>
      </c>
      <c r="B159" s="1" t="s">
        <v>223</v>
      </c>
      <c r="C159" s="1" t="s">
        <v>5</v>
      </c>
    </row>
    <row r="160" spans="1:3">
      <c r="A160" s="1" t="s">
        <v>224</v>
      </c>
      <c r="B160" s="1" t="s">
        <v>225</v>
      </c>
      <c r="C160" s="1" t="s">
        <v>5</v>
      </c>
    </row>
    <row r="161" spans="1:3">
      <c r="A161" s="1" t="s">
        <v>226</v>
      </c>
      <c r="B161" s="1" t="s">
        <v>227</v>
      </c>
      <c r="C161" s="1" t="s">
        <v>5</v>
      </c>
    </row>
    <row r="162" spans="1:3">
      <c r="A162" s="1" t="s">
        <v>228</v>
      </c>
      <c r="B162" s="1" t="s">
        <v>229</v>
      </c>
      <c r="C162" s="1" t="s">
        <v>5</v>
      </c>
    </row>
    <row r="163" spans="1:3">
      <c r="A163" s="1" t="s">
        <v>230</v>
      </c>
      <c r="B163" s="1" t="s">
        <v>231</v>
      </c>
      <c r="C163" s="1" t="s">
        <v>5</v>
      </c>
    </row>
    <row r="164" spans="1:3">
      <c r="A164" s="1" t="s">
        <v>232</v>
      </c>
      <c r="B164" s="1" t="s">
        <v>233</v>
      </c>
      <c r="C164" s="1" t="s">
        <v>5</v>
      </c>
    </row>
    <row r="165" spans="1:3">
      <c r="A165" s="1" t="s">
        <v>234</v>
      </c>
      <c r="B165" s="1" t="s">
        <v>23</v>
      </c>
      <c r="C165" s="1" t="s">
        <v>5</v>
      </c>
    </row>
    <row r="166" spans="1:3">
      <c r="A166" s="1" t="s">
        <v>235</v>
      </c>
      <c r="B166" s="1" t="s">
        <v>236</v>
      </c>
      <c r="C166" s="1" t="s">
        <v>5</v>
      </c>
    </row>
    <row r="167" spans="1:3">
      <c r="A167" s="1" t="s">
        <v>237</v>
      </c>
      <c r="B167" s="1" t="s">
        <v>238</v>
      </c>
      <c r="C167" s="1" t="s">
        <v>5</v>
      </c>
    </row>
    <row r="168" spans="1:3">
      <c r="A168" s="1" t="s">
        <v>239</v>
      </c>
      <c r="B168" s="1" t="s">
        <v>236</v>
      </c>
      <c r="C168" s="1" t="s">
        <v>5</v>
      </c>
    </row>
    <row r="169" spans="1:3">
      <c r="A169" s="1" t="s">
        <v>240</v>
      </c>
      <c r="B169" s="1" t="s">
        <v>241</v>
      </c>
      <c r="C169" s="1" t="s">
        <v>5</v>
      </c>
    </row>
    <row r="170" spans="1:3">
      <c r="A170" s="1" t="s">
        <v>242</v>
      </c>
      <c r="B170" s="1" t="s">
        <v>233</v>
      </c>
      <c r="C170" s="1" t="s">
        <v>5</v>
      </c>
    </row>
    <row r="171" spans="1:3">
      <c r="A171" s="1" t="s">
        <v>243</v>
      </c>
      <c r="B171" s="1" t="s">
        <v>244</v>
      </c>
      <c r="C171" s="1" t="s">
        <v>5</v>
      </c>
    </row>
    <row r="172" spans="1:3">
      <c r="A172" s="1" t="s">
        <v>245</v>
      </c>
      <c r="B172" s="1" t="s">
        <v>246</v>
      </c>
      <c r="C172" s="1" t="s">
        <v>5</v>
      </c>
    </row>
    <row r="173" spans="1:3">
      <c r="A173" s="1" t="s">
        <v>247</v>
      </c>
      <c r="B173" s="1" t="s">
        <v>233</v>
      </c>
      <c r="C173" s="1" t="s">
        <v>5</v>
      </c>
    </row>
    <row r="174" spans="1:3">
      <c r="A174" s="1" t="s">
        <v>248</v>
      </c>
      <c r="B174" s="1" t="s">
        <v>249</v>
      </c>
      <c r="C174" s="1" t="s">
        <v>5</v>
      </c>
    </row>
    <row r="175" spans="1:3">
      <c r="A175" s="1" t="s">
        <v>250</v>
      </c>
      <c r="B175" s="1" t="s">
        <v>251</v>
      </c>
      <c r="C175" s="1" t="s">
        <v>5</v>
      </c>
    </row>
    <row r="176" spans="1:3">
      <c r="A176" s="1" t="s">
        <v>252</v>
      </c>
      <c r="B176" s="1" t="s">
        <v>229</v>
      </c>
      <c r="C176" s="1" t="s">
        <v>5</v>
      </c>
    </row>
    <row r="177" spans="1:3">
      <c r="A177" s="1" t="s">
        <v>253</v>
      </c>
      <c r="B177" s="1" t="s">
        <v>254</v>
      </c>
      <c r="C177" s="1" t="s">
        <v>5</v>
      </c>
    </row>
    <row r="178" spans="1:3">
      <c r="A178" s="1" t="s">
        <v>255</v>
      </c>
      <c r="B178" s="1" t="s">
        <v>256</v>
      </c>
      <c r="C178" s="1" t="s">
        <v>5</v>
      </c>
    </row>
    <row r="179" spans="1:3">
      <c r="A179" s="1" t="s">
        <v>257</v>
      </c>
      <c r="B179" s="1" t="s">
        <v>258</v>
      </c>
      <c r="C179" s="1" t="s">
        <v>5</v>
      </c>
    </row>
    <row r="180" spans="1:3">
      <c r="A180" s="1" t="s">
        <v>259</v>
      </c>
      <c r="B180" s="1" t="s">
        <v>256</v>
      </c>
      <c r="C180" s="1" t="s">
        <v>5</v>
      </c>
    </row>
    <row r="181" spans="1:3">
      <c r="A181" s="1" t="s">
        <v>260</v>
      </c>
      <c r="B181" s="1" t="s">
        <v>254</v>
      </c>
      <c r="C181" s="1" t="s">
        <v>5</v>
      </c>
    </row>
    <row r="182" spans="1:3">
      <c r="A182" s="1" t="s">
        <v>261</v>
      </c>
      <c r="B182" s="1" t="s">
        <v>225</v>
      </c>
      <c r="C182" s="1" t="s">
        <v>5</v>
      </c>
    </row>
    <row r="183" spans="1:3">
      <c r="A183" s="1" t="s">
        <v>262</v>
      </c>
      <c r="B183" s="1" t="s">
        <v>29</v>
      </c>
      <c r="C183" s="1" t="s">
        <v>5</v>
      </c>
    </row>
    <row r="184" spans="1:3">
      <c r="A184" s="1" t="s">
        <v>263</v>
      </c>
      <c r="B184" s="1" t="s">
        <v>264</v>
      </c>
      <c r="C184" s="1" t="s">
        <v>5</v>
      </c>
    </row>
    <row r="185" spans="1:3">
      <c r="A185" s="1" t="s">
        <v>265</v>
      </c>
      <c r="B185" s="1" t="s">
        <v>266</v>
      </c>
      <c r="C185" s="1" t="s">
        <v>5</v>
      </c>
    </row>
    <row r="186" spans="1:3">
      <c r="A186" s="1" t="s">
        <v>267</v>
      </c>
      <c r="B186" s="1" t="s">
        <v>223</v>
      </c>
      <c r="C186" s="1" t="s">
        <v>5</v>
      </c>
    </row>
    <row r="187" spans="1:3">
      <c r="A187" s="1" t="s">
        <v>268</v>
      </c>
      <c r="B187" s="1" t="s">
        <v>269</v>
      </c>
      <c r="C187" s="1" t="s">
        <v>5</v>
      </c>
    </row>
    <row r="188" spans="1:3">
      <c r="A188" s="1" t="s">
        <v>270</v>
      </c>
      <c r="B188" s="1" t="s">
        <v>74</v>
      </c>
      <c r="C188" s="1" t="s">
        <v>5</v>
      </c>
    </row>
    <row r="189" spans="1:3">
      <c r="A189" s="1" t="s">
        <v>271</v>
      </c>
      <c r="B189" s="1" t="s">
        <v>266</v>
      </c>
      <c r="C189" s="1" t="s">
        <v>5</v>
      </c>
    </row>
    <row r="190" spans="1:3">
      <c r="A190" s="1" t="s">
        <v>272</v>
      </c>
      <c r="B190" s="1" t="s">
        <v>79</v>
      </c>
      <c r="C190" s="1" t="s">
        <v>5</v>
      </c>
    </row>
    <row r="191" spans="1:3">
      <c r="A191" s="1" t="s">
        <v>273</v>
      </c>
      <c r="B191" s="1" t="s">
        <v>220</v>
      </c>
      <c r="C191" s="1" t="s">
        <v>5</v>
      </c>
    </row>
    <row r="192" spans="1:3">
      <c r="A192" s="1" t="s">
        <v>274</v>
      </c>
      <c r="B192" s="1" t="s">
        <v>40</v>
      </c>
      <c r="C192" s="1" t="s">
        <v>5</v>
      </c>
    </row>
    <row r="193" spans="1:3">
      <c r="A193" s="1" t="s">
        <v>275</v>
      </c>
      <c r="B193" s="1" t="s">
        <v>40</v>
      </c>
      <c r="C193" s="1" t="s">
        <v>5</v>
      </c>
    </row>
    <row r="194" spans="1:3">
      <c r="A194" s="1" t="s">
        <v>276</v>
      </c>
      <c r="B194" s="1" t="s">
        <v>82</v>
      </c>
      <c r="C194" s="1" t="s">
        <v>5</v>
      </c>
    </row>
    <row r="195" spans="1:3">
      <c r="A195" s="1" t="s">
        <v>277</v>
      </c>
      <c r="B195" s="1" t="s">
        <v>61</v>
      </c>
      <c r="C195" s="1" t="s">
        <v>5</v>
      </c>
    </row>
    <row r="196" spans="1:3">
      <c r="A196" s="1" t="s">
        <v>278</v>
      </c>
      <c r="B196" s="1" t="s">
        <v>98</v>
      </c>
      <c r="C196" s="1" t="s">
        <v>5</v>
      </c>
    </row>
    <row r="197" spans="1:3">
      <c r="A197" s="1" t="s">
        <v>279</v>
      </c>
      <c r="B197" s="1" t="s">
        <v>61</v>
      </c>
      <c r="C197" s="1" t="s">
        <v>5</v>
      </c>
    </row>
    <row r="198" spans="1:3">
      <c r="A198" s="1" t="s">
        <v>280</v>
      </c>
      <c r="C198" s="1" t="s">
        <v>5</v>
      </c>
    </row>
  </sheetData>
  <mergeCells count="5">
    <mergeCell ref="L9:N9"/>
    <mergeCell ref="D7:K7"/>
    <mergeCell ref="D4:J4"/>
    <mergeCell ref="D5:J5"/>
    <mergeCell ref="D6:K6"/>
  </mergeCells>
  <hyperlinks>
    <hyperlink ref="E2" r:id="rId1" display="https://sedlabanki.is/gagnatorg/verdbolga/" xr:uid="{EB2E2FD7-7A12-41FB-AE0A-456526EC2371}"/>
    <hyperlink ref="L8" r:id="rId2" display="https://www.skatturinn.is/einstaklingar/skattar-og-gjold/kilometragjald/" xr:uid="{1B730693-3B54-42A3-9322-E0F337C35CE2}"/>
  </hyperlinks>
  <pageMargins left="0.7" right="0.7" top="0.75" bottom="0.75" header="0.3" footer="0.3"/>
  <ignoredErrors>
    <ignoredError sqref="A1:C198" numberStoredAsText="1"/>
  </ignoredError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15A7-106A-4547-B35E-C6C54073AFF2}">
  <dimension ref="A1:E12"/>
  <sheetViews>
    <sheetView workbookViewId="0">
      <selection activeCell="F18" sqref="F18"/>
    </sheetView>
  </sheetViews>
  <sheetFormatPr defaultRowHeight="15.75"/>
  <cols>
    <col min="1" max="1" width="15.5" style="41" bestFit="1" customWidth="1"/>
    <col min="2" max="2" width="12.75" style="40" customWidth="1"/>
    <col min="3" max="3" width="10" style="40" customWidth="1"/>
    <col min="4" max="4" width="10.125" style="40" customWidth="1"/>
    <col min="5" max="16384" width="9" style="37"/>
  </cols>
  <sheetData>
    <row r="1" spans="1:5" ht="24" customHeight="1">
      <c r="A1" s="144" t="s">
        <v>336</v>
      </c>
      <c r="B1" s="145"/>
      <c r="C1" s="145"/>
      <c r="D1" s="146"/>
    </row>
    <row r="2" spans="1:5" ht="36" customHeight="1">
      <c r="B2" s="39" t="s">
        <v>337</v>
      </c>
      <c r="C2" s="39" t="s">
        <v>338</v>
      </c>
      <c r="D2" s="44" t="s">
        <v>343</v>
      </c>
      <c r="E2" s="38"/>
    </row>
    <row r="3" spans="1:5" ht="16.5" customHeight="1">
      <c r="A3" s="41" t="s">
        <v>339</v>
      </c>
      <c r="B3" s="42">
        <v>99990</v>
      </c>
      <c r="C3" s="42">
        <v>104900</v>
      </c>
      <c r="D3" s="45">
        <f>(C3-B3)/B3</f>
        <v>4.9104910491049106E-2</v>
      </c>
    </row>
    <row r="4" spans="1:5" ht="16.5" customHeight="1">
      <c r="A4" s="41" t="s">
        <v>340</v>
      </c>
      <c r="B4" s="42">
        <v>144900</v>
      </c>
      <c r="C4" s="42">
        <v>153000</v>
      </c>
      <c r="D4" s="45">
        <f t="shared" ref="D4:D5" si="0">(C4-B4)/B4</f>
        <v>5.5900621118012424E-2</v>
      </c>
    </row>
    <row r="5" spans="1:5" ht="16.5" customHeight="1">
      <c r="A5" s="41" t="s">
        <v>341</v>
      </c>
      <c r="B5" s="42">
        <v>210000</v>
      </c>
      <c r="C5" s="42">
        <v>218000</v>
      </c>
      <c r="D5" s="45">
        <f t="shared" si="0"/>
        <v>3.8095238095238099E-2</v>
      </c>
    </row>
    <row r="7" spans="1:5" ht="24" customHeight="1">
      <c r="A7" s="144" t="s">
        <v>375</v>
      </c>
      <c r="B7" s="145"/>
      <c r="C7" s="145"/>
      <c r="D7" s="146"/>
    </row>
    <row r="8" spans="1:5" ht="36" customHeight="1">
      <c r="B8" s="39" t="s">
        <v>337</v>
      </c>
      <c r="C8" s="39" t="s">
        <v>338</v>
      </c>
      <c r="D8" s="44" t="s">
        <v>342</v>
      </c>
    </row>
    <row r="9" spans="1:5" ht="16.5" customHeight="1">
      <c r="A9" s="41" t="s">
        <v>376</v>
      </c>
      <c r="B9" s="42">
        <v>2420</v>
      </c>
      <c r="C9" s="42">
        <v>1898</v>
      </c>
      <c r="D9" s="45">
        <f>(B9-C9)/B9</f>
        <v>0.21570247933884298</v>
      </c>
    </row>
    <row r="10" spans="1:5" ht="16.5" customHeight="1">
      <c r="A10" s="41" t="s">
        <v>378</v>
      </c>
      <c r="B10" s="42">
        <v>922</v>
      </c>
      <c r="C10" s="42">
        <v>690</v>
      </c>
      <c r="D10" s="45">
        <f t="shared" ref="D10:D11" si="1">(B10-C10)/B10</f>
        <v>0.25162689804772237</v>
      </c>
    </row>
    <row r="11" spans="1:5" ht="16.5" customHeight="1">
      <c r="A11" s="41" t="s">
        <v>377</v>
      </c>
      <c r="B11" s="42">
        <v>872</v>
      </c>
      <c r="C11" s="42">
        <v>697</v>
      </c>
      <c r="D11" s="45">
        <f t="shared" si="1"/>
        <v>0.2006880733944954</v>
      </c>
    </row>
    <row r="12" spans="1:5">
      <c r="D12" s="43"/>
    </row>
  </sheetData>
  <mergeCells count="2">
    <mergeCell ref="A1:D1"/>
    <mergeCell ref="A7: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04249-98EA-47E5-881D-9639D4DA0349}">
  <dimension ref="A1"/>
  <sheetViews>
    <sheetView workbookViewId="0">
      <selection activeCell="F18" sqref="F18"/>
    </sheetView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Inneign</vt:lpstr>
      <vt:lpstr>VSK</vt:lpstr>
      <vt:lpstr>Ferðamaður</vt:lpstr>
      <vt:lpstr>Vsk-1-2</vt:lpstr>
      <vt:lpstr>VSK-D-E</vt:lpstr>
      <vt:lpstr>Föll</vt:lpstr>
      <vt:lpstr>Gögn</vt:lpstr>
      <vt:lpstr>Símar</vt:lpstr>
      <vt:lpstr>Deildir</vt:lpstr>
      <vt:lpstr>Sheet6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2025-07-04T10:45:51Z</cp:lastPrinted>
  <dcterms:created xsi:type="dcterms:W3CDTF">2025-05-11T23:03:35Z</dcterms:created>
  <dcterms:modified xsi:type="dcterms:W3CDTF">2026-07-09T14:24:33Z</dcterms:modified>
  <cp:category>H26</cp:category>
  <cp:contentStatus>H26</cp:contentStatus>
</cp:coreProperties>
</file>